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1" firstSheet="2" activeTab="2"/>
  </bookViews>
  <sheets>
    <sheet name="926053" sheetId="1" state="hidden" r:id="rId1"/>
    <sheet name="926053 przez Uszczyn" sheetId="2" state="hidden" r:id="rId2"/>
    <sheet name="Linia 623 str 1 " sheetId="3" r:id="rId3"/>
    <sheet name="Linia 623 str 2" sheetId="4" r:id="rId4"/>
    <sheet name="Przedbórz 1" sheetId="5" state="hidden" r:id="rId5"/>
  </sheets>
  <definedNames>
    <definedName name="Excel_BuiltIn__FilterDatabase" localSheetId="0">'926053'!$J$10:$J$35</definedName>
    <definedName name="Excel_BuiltIn__FilterDatabase" localSheetId="1">'926053 przez Uszczyn'!$J$10:$J$29</definedName>
    <definedName name="Excel_BuiltIn_Print_Area" localSheetId="2">('Linia 623 str 1 '!$B$2:$R$76,'Linia 623 str 1 '!$I$50)</definedName>
    <definedName name="_xlnm.Print_Area" localSheetId="0">'926053'!$A$1:$Q$46</definedName>
    <definedName name="_xlnm.Print_Area" localSheetId="1">'926053 przez Uszczyn'!$A$1:$Q$39</definedName>
    <definedName name="_xlnm.Print_Area" localSheetId="2">'Linia 623 str 1 '!$B$2:$R$77</definedName>
  </definedNames>
  <calcPr fullCalcOnLoad="1"/>
</workbook>
</file>

<file path=xl/sharedStrings.xml><?xml version="1.0" encoding="utf-8"?>
<sst xmlns="http://schemas.openxmlformats.org/spreadsheetml/2006/main" count="878" uniqueCount="278">
  <si>
    <t>CONNECT BUS</t>
  </si>
  <si>
    <t>DAMIAN WOREK</t>
  </si>
  <si>
    <t>SZARBSKO 8</t>
  </si>
  <si>
    <t>LINIA:</t>
  </si>
  <si>
    <t>Piotrków Trybunalski - Witów - Kurnędz</t>
  </si>
  <si>
    <t>26-337 ALEKSANDRÓW</t>
  </si>
  <si>
    <t>NUMER LINII:</t>
  </si>
  <si>
    <t>Oznaczenie kursu</t>
  </si>
  <si>
    <t>Kat. drogi</t>
  </si>
  <si>
    <t>Pręd. Tech.</t>
  </si>
  <si>
    <t>km między przyst.</t>
  </si>
  <si>
    <t>km narast.</t>
  </si>
  <si>
    <t>czas między przyst.</t>
  </si>
  <si>
    <t>Czas narast.</t>
  </si>
  <si>
    <t>S</t>
  </si>
  <si>
    <t xml:space="preserve"> </t>
  </si>
  <si>
    <t>Numer brygady</t>
  </si>
  <si>
    <t>km</t>
  </si>
  <si>
    <t>suma</t>
  </si>
  <si>
    <t>Rodzaj kursu</t>
  </si>
  <si>
    <t>Zw</t>
  </si>
  <si>
    <t>Sulejów, Rycerska 01</t>
  </si>
  <si>
    <t>ę</t>
  </si>
  <si>
    <t xml:space="preserve"> 6:55</t>
  </si>
  <si>
    <t>Dworce i przystanki</t>
  </si>
  <si>
    <t>Sulejów, Wschodnia 01</t>
  </si>
  <si>
    <t xml:space="preserve"> 6:57</t>
  </si>
  <si>
    <t>Piotrków Tryb. DA/POW</t>
  </si>
  <si>
    <t>PR</t>
  </si>
  <si>
    <t>Kurnędz - YMCA</t>
  </si>
  <si>
    <t>P</t>
  </si>
  <si>
    <t>Sulejów, Dworcowa 01</t>
  </si>
  <si>
    <t xml:space="preserve"> 6:58</t>
  </si>
  <si>
    <t>Piotrków Tryb., Al. 3 Maja - Al. Kopernika 02</t>
  </si>
  <si>
    <t>Biała - Komorniki nr 111</t>
  </si>
  <si>
    <t>Sulejów, Piotrkowska - Przychodnia 01</t>
  </si>
  <si>
    <t xml:space="preserve"> 6:59</t>
  </si>
  <si>
    <t>Piotrków Tryb., Żeromskiego - Krakowskie Przedmieście 02</t>
  </si>
  <si>
    <t>Biała nr 1</t>
  </si>
  <si>
    <t>Sulejów, Piotrkowska - DK 01</t>
  </si>
  <si>
    <t xml:space="preserve"> 7:01</t>
  </si>
  <si>
    <t>Piotrków Tryb., Zalesicka - Krótka 02</t>
  </si>
  <si>
    <t>Biała nr 28</t>
  </si>
  <si>
    <t>Sulejów, Piotrkowska - Psarskiego 01</t>
  </si>
  <si>
    <t xml:space="preserve"> 7:03</t>
  </si>
  <si>
    <t>Piotrków Tryb., Zalesicka - Zamiejska 02</t>
  </si>
  <si>
    <t>Biała - OSP</t>
  </si>
  <si>
    <t>Włodzimierzów, Polanka 01</t>
  </si>
  <si>
    <t xml:space="preserve"> 7:05</t>
  </si>
  <si>
    <t>Piotrków Tryb., Zalesicka - Anny 02</t>
  </si>
  <si>
    <t>Biała nr 92</t>
  </si>
  <si>
    <t>Przygłów, Las 01</t>
  </si>
  <si>
    <t xml:space="preserve"> 7:07</t>
  </si>
  <si>
    <t>Piotrków Tryb., Zalesicka - Podhalańska 02</t>
  </si>
  <si>
    <t>Krzewiny - nr 18 OSP</t>
  </si>
  <si>
    <t>Przygłów, Centrum 01</t>
  </si>
  <si>
    <t xml:space="preserve"> 7:09</t>
  </si>
  <si>
    <t>Piotrków Tryb., Zalesicka - Kujawska 02</t>
  </si>
  <si>
    <t>Łęczno - Stara Kuźnia</t>
  </si>
  <si>
    <t>Kałek - przy drodze powiatowej 01</t>
  </si>
  <si>
    <t xml:space="preserve"> 7:12</t>
  </si>
  <si>
    <t>Witów - Krzyżówka</t>
  </si>
  <si>
    <t>G</t>
  </si>
  <si>
    <t>Łęczno - skrzyżowanie Sulejów 742/05</t>
  </si>
  <si>
    <t>W</t>
  </si>
  <si>
    <t>Kałek - OSP 01</t>
  </si>
  <si>
    <t xml:space="preserve"> 7:14</t>
  </si>
  <si>
    <t>Witów Kolonia - Sklep</t>
  </si>
  <si>
    <t>Włodzimierzów - Las 742/03</t>
  </si>
  <si>
    <t>Kałek nr 17 01</t>
  </si>
  <si>
    <t xml:space="preserve"> 7:15</t>
  </si>
  <si>
    <t>Kałek nr 17</t>
  </si>
  <si>
    <t>Włodzimierzów 742/01</t>
  </si>
  <si>
    <t>Witów Kolonia - Kościół 01</t>
  </si>
  <si>
    <t xml:space="preserve"> 7:18</t>
  </si>
  <si>
    <t>Kałek - OSP</t>
  </si>
  <si>
    <t>Przygłów, Centrum</t>
  </si>
  <si>
    <t>K</t>
  </si>
  <si>
    <t>Witów nr 3 01</t>
  </si>
  <si>
    <t xml:space="preserve"> 7:20</t>
  </si>
  <si>
    <t>Kałek - przy drodze powiatowej</t>
  </si>
  <si>
    <t>Zalesice - Szkoła 01</t>
  </si>
  <si>
    <t xml:space="preserve"> 7:23</t>
  </si>
  <si>
    <t>Przygłów 742/02</t>
  </si>
  <si>
    <t>Piotrków Trybunalski, Zalesicka - Kujawska 01</t>
  </si>
  <si>
    <t>0.293/0.163</t>
  </si>
  <si>
    <t xml:space="preserve"> 7:24</t>
  </si>
  <si>
    <t>Włodzimierzów 742/04</t>
  </si>
  <si>
    <t>Piotrków Trybunalski, Zalesicka - Podhalańska 01</t>
  </si>
  <si>
    <t xml:space="preserve"> 7:26</t>
  </si>
  <si>
    <t>Włodzimierzów - Las 742/06</t>
  </si>
  <si>
    <t>Witów Kolonia - Kościół</t>
  </si>
  <si>
    <t>Piotrków Trybunalski, Zalesicka - Anny 01</t>
  </si>
  <si>
    <t xml:space="preserve"> 7:27</t>
  </si>
  <si>
    <t>Łęczno - skrzyżowanie Sulejów 742/08</t>
  </si>
  <si>
    <t>Witów nr 3</t>
  </si>
  <si>
    <t>Piotrków Trybunalski, Zalesicka - Zamiejska 01</t>
  </si>
  <si>
    <t xml:space="preserve"> 7:29</t>
  </si>
  <si>
    <t>Piotrków Tryb., Zalesicka - Kujawska 01</t>
  </si>
  <si>
    <t>Piotrków Trybunalski, Zalesicka - Krótka 01</t>
  </si>
  <si>
    <t xml:space="preserve"> 7:30</t>
  </si>
  <si>
    <t>Piotrków Tryb., Zalesicka - Podhalańska 01</t>
  </si>
  <si>
    <t>Piotrków Trybunalski, Przedborska - Śląska 01</t>
  </si>
  <si>
    <t xml:space="preserve"> 7:31</t>
  </si>
  <si>
    <t>Piotrków Tryb., Zalesicka - Anny 01</t>
  </si>
  <si>
    <t>Piotrków Trybunalski, Żeromskiego - Reymonta 01</t>
  </si>
  <si>
    <t xml:space="preserve"> 7:32</t>
  </si>
  <si>
    <t>Piotrków Tryb., Zalesicka - Zamiejska 01</t>
  </si>
  <si>
    <t>Piotrków Trybunalski, Al. 3 Maja - Al. Kopernika 01</t>
  </si>
  <si>
    <t xml:space="preserve"> 7:33</t>
  </si>
  <si>
    <t>Piotrków Tryb., Zalesicka - Krótka 01</t>
  </si>
  <si>
    <t>Piotrków Trybunalski, Dworzec Autobusowy 02</t>
  </si>
  <si>
    <t xml:space="preserve"> 7:35</t>
  </si>
  <si>
    <t>Piotrków Tryb., Przedborska - Śląska 01</t>
  </si>
  <si>
    <t>Piotrków Tryb., Żeromskiego - Reymonta 01</t>
  </si>
  <si>
    <t>Piotrków Tryb., Al. 3 Maja - Al. Kopernika 01</t>
  </si>
  <si>
    <t>Osoba zarządzająca transportem: Damian Worek</t>
  </si>
  <si>
    <t>Oznaczenia:</t>
  </si>
  <si>
    <t>S - kursuje w dni nauki szkolnej</t>
  </si>
  <si>
    <t>Rodzaje kursów:</t>
  </si>
  <si>
    <t>Zw - kurs zwykły</t>
  </si>
  <si>
    <t>Liczba wypisów do zezwolenia: 2</t>
  </si>
  <si>
    <t>Liczba niezbędnych autobusów do obsługi: 1</t>
  </si>
  <si>
    <t>Kategoria drogi: PR - teren prywatny; P - droga powiatowa; K - droga krajowa; W - droga wojewódzka; G - droga gminna</t>
  </si>
  <si>
    <t>Piotrków Trybunalski - Włodzimierzów - Kurnędz</t>
  </si>
  <si>
    <t>Piotrków Tryb. Al. Kopernika - Pl. Niepodległości 02</t>
  </si>
  <si>
    <t>Piotrków Tryb. Sulejowska - Wyzwolenia 02</t>
  </si>
  <si>
    <t>Piotrków Tryb., Sulejowska - Włókiennicza 02</t>
  </si>
  <si>
    <t>Uszczyn</t>
  </si>
  <si>
    <t>Korytnica</t>
  </si>
  <si>
    <t>Przygłów, Rolnicza</t>
  </si>
  <si>
    <t>Piotrków Tryb., Sulejowska - Włókiennicza 01</t>
  </si>
  <si>
    <t>Piotrków Tryb., Sulejowska - Wyzwolenia 01</t>
  </si>
  <si>
    <t>Piotrków Tryb., Al. Kopernika - Pl. Niepodległości 01</t>
  </si>
  <si>
    <t>Kategoria drogi: PR - teren prywatny; P - droga powiatowa; K - droga krajowa; W - droga wojewódzka</t>
  </si>
  <si>
    <t xml:space="preserve">PKS Skierniewice Spólka z o.o. </t>
  </si>
  <si>
    <t>ul J.Sobieskiego 79</t>
  </si>
  <si>
    <t>96-100 Skierniewice</t>
  </si>
  <si>
    <t>LINIA UŻYTECZNOŚCI PUBLICZNEJ</t>
  </si>
  <si>
    <t xml:space="preserve">Nazwa Linii: Łowicz  - Wola Kałkowa - Kutno </t>
  </si>
  <si>
    <t>Linia : 623</t>
  </si>
  <si>
    <t>Lp</t>
  </si>
  <si>
    <t>Kat. Drogi</t>
  </si>
  <si>
    <t>Odległości między przyst.</t>
  </si>
  <si>
    <t>D</t>
  </si>
  <si>
    <t>E</t>
  </si>
  <si>
    <t>Prędkość techniczna</t>
  </si>
  <si>
    <t>kurs nr 1</t>
  </si>
  <si>
    <t>kurs nr 2</t>
  </si>
  <si>
    <t>kurs nr 3</t>
  </si>
  <si>
    <t>kurs nr 4</t>
  </si>
  <si>
    <t>kurs nr 5</t>
  </si>
  <si>
    <t>Łowicz Starorzecze</t>
  </si>
  <si>
    <t>wew</t>
  </si>
  <si>
    <t>Łowicz Mostowa</t>
  </si>
  <si>
    <t>Łowicz Starzyńskiego</t>
  </si>
  <si>
    <t>Łowicz Kurkowa</t>
  </si>
  <si>
    <t>ŁOWICZ Jana Pawła II - Szpital</t>
  </si>
  <si>
    <t>ŁOWICZ ŚWIĘTOJAŃSKA</t>
  </si>
  <si>
    <t>ŁOWICZ ZAMKOWA</t>
  </si>
  <si>
    <t xml:space="preserve">KLEWKÓW </t>
  </si>
  <si>
    <t xml:space="preserve">NIEDŹWIADA </t>
  </si>
  <si>
    <t>MAURZYCE</t>
  </si>
  <si>
    <t>ZDUNY</t>
  </si>
  <si>
    <t xml:space="preserve">Jackowice (Dąbrowa) </t>
  </si>
  <si>
    <t>Rząśno</t>
  </si>
  <si>
    <t>BĄKÓW GÓRNY</t>
  </si>
  <si>
    <t>BĄKÓW DOLNY OSP</t>
  </si>
  <si>
    <t>BĄKÓW DOLNY I</t>
  </si>
  <si>
    <t xml:space="preserve">LEŚNICZÓWKA  </t>
  </si>
  <si>
    <t>Sobota Plac Zawiszy Czarnego</t>
  </si>
  <si>
    <t xml:space="preserve">Walewice pos. 35 </t>
  </si>
  <si>
    <t>&lt;</t>
  </si>
  <si>
    <t xml:space="preserve">Walewice  pos. 48 </t>
  </si>
  <si>
    <t>Bielawy rynek</t>
  </si>
  <si>
    <t>Sobota Zachodnia 20 RSP nż</t>
  </si>
  <si>
    <t>Przezwiska (pos. 28)</t>
  </si>
  <si>
    <t>Przezwiska (pos. 17)</t>
  </si>
  <si>
    <t>Wola Kałkowa</t>
  </si>
  <si>
    <t xml:space="preserve">Gosławice skrzyżowanie </t>
  </si>
  <si>
    <t xml:space="preserve">Dąbrówka </t>
  </si>
  <si>
    <t xml:space="preserve">Orłów -Kolonia </t>
  </si>
  <si>
    <t>Orłów Parcel Sklep</t>
  </si>
  <si>
    <t xml:space="preserve">Mirosławice </t>
  </si>
  <si>
    <t>Szewce Nadolne</t>
  </si>
  <si>
    <t>Szewce Owsiane</t>
  </si>
  <si>
    <t>Władysławów</t>
  </si>
  <si>
    <t xml:space="preserve">Krzyżanówek </t>
  </si>
  <si>
    <t>Krzyżanów</t>
  </si>
  <si>
    <t>Krzyżanów SKR</t>
  </si>
  <si>
    <t xml:space="preserve">Różanowice </t>
  </si>
  <si>
    <t xml:space="preserve">Kaszewy Cegielnia </t>
  </si>
  <si>
    <t xml:space="preserve">Kaszewy Kościelne </t>
  </si>
  <si>
    <t>Kaszewy</t>
  </si>
  <si>
    <t>Sokół</t>
  </si>
  <si>
    <t xml:space="preserve">Kotliska </t>
  </si>
  <si>
    <t xml:space="preserve">Kutno, Agroma </t>
  </si>
  <si>
    <t>Kutno, Łąkoszyńska Bloki , 04</t>
  </si>
  <si>
    <t xml:space="preserve">Kutno, Troczewskiego SP 6,  02 </t>
  </si>
  <si>
    <t>Kutno, Troczewskiego/ US,  04</t>
  </si>
  <si>
    <t>Kutno, Wyszyńskiego, 02</t>
  </si>
  <si>
    <t>Kutno, Al. Jana Pawła II,  02</t>
  </si>
  <si>
    <t xml:space="preserve">Kutno, Barlickiego, 02 </t>
  </si>
  <si>
    <t xml:space="preserve">Kutno, 29-go Listopada/PZU, 04 </t>
  </si>
  <si>
    <t>Kutno, Mickiewicza Jagiellońska, 01</t>
  </si>
  <si>
    <t>Kutno, 3-go Maja/Dworzec PKP,  01</t>
  </si>
  <si>
    <t>Osoba zarządzająca transportem:  Dariusz Kumosiński</t>
  </si>
  <si>
    <t>E - kursuje od poniedziałku do soboty oprócz świąt</t>
  </si>
  <si>
    <t xml:space="preserve">D -  kursuje od poniedziałku do piątku oprócz świąt </t>
  </si>
  <si>
    <t>Rodzaje kursów: Zw - kurs zwykły</t>
  </si>
  <si>
    <t>Liczba autobusów niezbednych do codziennej realizacji przewozów : 3</t>
  </si>
  <si>
    <t xml:space="preserve">Kategoria drogi: P - droga powiatowa; G - droga gminna ; </t>
  </si>
  <si>
    <t>W - droga wojewódzka; K- droga Krajowa, wew- dr. wewnętrzna</t>
  </si>
  <si>
    <t>Linia:  623</t>
  </si>
  <si>
    <t>kurs nr 6</t>
  </si>
  <si>
    <t>kurs nr 7</t>
  </si>
  <si>
    <t>kurs nr 8</t>
  </si>
  <si>
    <t>kurs nr 9</t>
  </si>
  <si>
    <t>kurs nr 10</t>
  </si>
  <si>
    <t>Kutno, Mickiewicza Jagiellońska, 02</t>
  </si>
  <si>
    <t>Kutno, 29-go Listopada/PZU, 03</t>
  </si>
  <si>
    <t>Kutno, Barlickiego, 01</t>
  </si>
  <si>
    <t>Kutno, Al. Jana Pawła II,  01</t>
  </si>
  <si>
    <t>Kutno, Wyszyńskiego, 01</t>
  </si>
  <si>
    <t>Kutno, Troczewskiego/ US,  03</t>
  </si>
  <si>
    <t>Kutno, Troczewskiego SP 6, 01</t>
  </si>
  <si>
    <t>Kutno, Łąkoszyńska Bloki,  03</t>
  </si>
  <si>
    <t xml:space="preserve">ZDUNY </t>
  </si>
  <si>
    <t>Piotrków Trybunalski  - Ręczno - Przedbórz</t>
  </si>
  <si>
    <t>v</t>
  </si>
  <si>
    <t>PAT</t>
  </si>
  <si>
    <t>CZER</t>
  </si>
  <si>
    <t>CISEK</t>
  </si>
  <si>
    <t>Przedbórz Krakowska DH   742/48</t>
  </si>
  <si>
    <t>Wola Przedborska 742</t>
  </si>
  <si>
    <t>Majstry  742</t>
  </si>
  <si>
    <t>Dęba 742</t>
  </si>
  <si>
    <t>Bąkowa Góra nr 34 742</t>
  </si>
  <si>
    <t>Dąbrowa 742/35</t>
  </si>
  <si>
    <t>Zbyłowice</t>
  </si>
  <si>
    <t>Będzyn</t>
  </si>
  <si>
    <t>Majkowice nr 40</t>
  </si>
  <si>
    <t>Kolonia Ręczno nr 61</t>
  </si>
  <si>
    <t>Kolonia Ręczno 742/29</t>
  </si>
  <si>
    <t>Łęczno - Skrzyżowanie Podlubień 742/10</t>
  </si>
  <si>
    <t>Ręczno 742/41</t>
  </si>
  <si>
    <t>Biała - Las 742/12</t>
  </si>
  <si>
    <t>Ręczno - LZS n/ż 742/27</t>
  </si>
  <si>
    <t>Dorotów 742/14</t>
  </si>
  <si>
    <t>Nowinki 742/25</t>
  </si>
  <si>
    <t>Bilska Wola 742/16</t>
  </si>
  <si>
    <t>Wielkopole 742/23</t>
  </si>
  <si>
    <t>Salkowszczyzna 742/18</t>
  </si>
  <si>
    <t>Paskrzyn 742/21</t>
  </si>
  <si>
    <t>Kolonia Stobnica 742/20</t>
  </si>
  <si>
    <t>Stobnica 742/19</t>
  </si>
  <si>
    <t>Stobnica 742/22</t>
  </si>
  <si>
    <t>Kolonia Stobnica 742/17</t>
  </si>
  <si>
    <t>Paskrzyn 742/24</t>
  </si>
  <si>
    <t>Salkowszczyzna 742/15</t>
  </si>
  <si>
    <t>Wielkopole 742/26</t>
  </si>
  <si>
    <t>Bilska Wola 742/13</t>
  </si>
  <si>
    <t>Nowinki 742/28</t>
  </si>
  <si>
    <t>Dorotów 742/11</t>
  </si>
  <si>
    <t>Ręczno n/ż 742/30</t>
  </si>
  <si>
    <t>Biała - Las 742/09</t>
  </si>
  <si>
    <t>Ręczno - szkoła 742/32</t>
  </si>
  <si>
    <t>Łęczno - Skrzyżowanie Podlubień 742/07</t>
  </si>
  <si>
    <t>Kolonia Ręczno 742/34</t>
  </si>
  <si>
    <t>Dąbrowa 742/38</t>
  </si>
  <si>
    <t>Bąkowa Góra nr 34 742/40</t>
  </si>
  <si>
    <t>Dęba 742/42</t>
  </si>
  <si>
    <t>Majstry  742/44</t>
  </si>
  <si>
    <t>Wola Przedborska   742/46</t>
  </si>
  <si>
    <t>D - kursuje od poniedziałku do piątku oprócz świąt</t>
  </si>
  <si>
    <r>
      <t>v</t>
    </r>
    <r>
      <rPr>
        <sz val="7.5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</si>
  <si>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t>Liczba wypisów do zezwolenia: 5</t>
  </si>
  <si>
    <r>
      <t xml:space="preserve">Liczba autobusów niezbednych do codziennej realizacji przewozów : </t>
    </r>
    <r>
      <rPr>
        <b/>
        <sz val="7.5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</si>
</sst>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h:mm;@"/>
    <numFmt numFmtId="166" formatCode="#,##0.0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7.5"/>
      <name val="Arial"/>
      <family val="2"/>
    </font>
    <font>
      <sz val="7.5"/>
      <name val="Tahoma"/>
      <family val="2"/>
    </font>
    <font>
      <b/>
      <sz val="9"/>
      <name val="Tahoma"/>
      <family val="2"/>
    </font>
    <font>
      <b/>
      <sz val="7.5"/>
      <name val="Tahoma"/>
      <family val="2"/>
    </font>
    <font>
      <sz val="7.5"/>
      <name val="Calibri"/>
      <family val="2"/>
    </font>
    <font>
      <sz val="7.5"/>
      <name val="Times New Roman"/>
      <family val="1"/>
    </font>
    <font>
      <b/>
      <sz val="7.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0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20" fontId="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33" borderId="20" xfId="0" applyFont="1" applyFill="1" applyBorder="1" applyAlignment="1">
      <alignment horizontal="center" vertical="center"/>
    </xf>
    <xf numFmtId="164" fontId="6" fillId="33" borderId="20" xfId="0" applyNumberFormat="1" applyFont="1" applyFill="1" applyBorder="1" applyAlignment="1">
      <alignment horizontal="center" vertical="center"/>
    </xf>
    <xf numFmtId="164" fontId="6" fillId="33" borderId="20" xfId="0" applyNumberFormat="1" applyFont="1" applyFill="1" applyBorder="1" applyAlignment="1">
      <alignment horizontal="center"/>
    </xf>
    <xf numFmtId="165" fontId="6" fillId="33" borderId="20" xfId="0" applyNumberFormat="1" applyFont="1" applyFill="1" applyBorder="1" applyAlignment="1">
      <alignment horizontal="center"/>
    </xf>
    <xf numFmtId="165" fontId="6" fillId="33" borderId="21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66" fontId="10" fillId="33" borderId="0" xfId="0" applyNumberFormat="1" applyFont="1" applyFill="1" applyBorder="1" applyAlignment="1">
      <alignment horizontal="center" vertical="center"/>
    </xf>
    <xf numFmtId="165" fontId="10" fillId="33" borderId="0" xfId="0" applyNumberFormat="1" applyFont="1" applyFill="1" applyBorder="1" applyAlignment="1">
      <alignment horizontal="center"/>
    </xf>
    <xf numFmtId="165" fontId="10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65" fontId="9" fillId="33" borderId="0" xfId="0" applyNumberFormat="1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166" fontId="6" fillId="33" borderId="20" xfId="0" applyNumberFormat="1" applyFont="1" applyFill="1" applyBorder="1" applyAlignment="1">
      <alignment horizontal="center" vertical="center"/>
    </xf>
    <xf numFmtId="165" fontId="6" fillId="33" borderId="20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164" fontId="10" fillId="0" borderId="20" xfId="0" applyNumberFormat="1" applyFont="1" applyFill="1" applyBorder="1" applyAlignment="1">
      <alignment horizontal="center"/>
    </xf>
    <xf numFmtId="164" fontId="10" fillId="0" borderId="20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5" fontId="10" fillId="0" borderId="22" xfId="0" applyNumberFormat="1" applyFont="1" applyFill="1" applyBorder="1" applyAlignment="1">
      <alignment horizontal="center"/>
    </xf>
    <xf numFmtId="165" fontId="10" fillId="0" borderId="23" xfId="0" applyNumberFormat="1" applyFont="1" applyFill="1" applyBorder="1" applyAlignment="1">
      <alignment horizontal="center"/>
    </xf>
    <xf numFmtId="165" fontId="10" fillId="0" borderId="2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/>
    </xf>
    <xf numFmtId="165" fontId="10" fillId="0" borderId="25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/>
    </xf>
    <xf numFmtId="20" fontId="10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46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49.28125" style="1" customWidth="1"/>
    <col min="2" max="3" width="5.7109375" style="2" customWidth="1"/>
    <col min="4" max="7" width="5.7109375" style="1" customWidth="1"/>
    <col min="8" max="8" width="6.7109375" style="1" customWidth="1"/>
    <col min="9" max="9" width="2.7109375" style="1" customWidth="1"/>
    <col min="10" max="10" width="44.00390625" style="1" customWidth="1"/>
    <col min="11" max="16" width="5.7109375" style="1" customWidth="1"/>
    <col min="17" max="17" width="6.7109375" style="1" customWidth="1"/>
    <col min="18" max="22" width="9.140625" style="1" customWidth="1"/>
    <col min="26" max="26" width="32.00390625" style="0" customWidth="1"/>
  </cols>
  <sheetData>
    <row r="1" spans="1:8" s="1" customFormat="1" ht="12.75">
      <c r="A1" s="3" t="s">
        <v>0</v>
      </c>
      <c r="B1" s="4"/>
      <c r="C1" s="4"/>
      <c r="D1" s="3"/>
      <c r="E1" s="3"/>
      <c r="F1" s="3"/>
      <c r="G1" s="3"/>
      <c r="H1" s="3"/>
    </row>
    <row r="2" spans="1:8" s="1" customFormat="1" ht="12.75">
      <c r="A2" s="3" t="s">
        <v>1</v>
      </c>
      <c r="B2" s="4"/>
      <c r="C2" s="4"/>
      <c r="D2" s="3"/>
      <c r="E2" s="3"/>
      <c r="F2" s="3"/>
      <c r="G2" s="3"/>
      <c r="H2" s="3"/>
    </row>
    <row r="3" spans="1:8" ht="12.75">
      <c r="A3" s="3" t="s">
        <v>2</v>
      </c>
      <c r="B3" s="5" t="s">
        <v>3</v>
      </c>
      <c r="C3" s="4"/>
      <c r="D3" s="3" t="s">
        <v>4</v>
      </c>
      <c r="E3" s="3"/>
      <c r="F3" s="3"/>
      <c r="G3" s="3"/>
      <c r="H3" s="3"/>
    </row>
    <row r="4" spans="1:8" ht="12.75">
      <c r="A4" s="3" t="s">
        <v>5</v>
      </c>
      <c r="B4" s="5" t="s">
        <v>6</v>
      </c>
      <c r="C4" s="4"/>
      <c r="D4" s="125">
        <v>926053</v>
      </c>
      <c r="E4" s="125"/>
      <c r="F4" s="3"/>
      <c r="G4" s="3"/>
      <c r="H4" s="3"/>
    </row>
    <row r="7" spans="1:29" ht="12.75" customHeight="1">
      <c r="A7" s="6" t="s">
        <v>7</v>
      </c>
      <c r="B7" s="126" t="s">
        <v>8</v>
      </c>
      <c r="C7" s="126" t="s">
        <v>9</v>
      </c>
      <c r="D7" s="127" t="s">
        <v>10</v>
      </c>
      <c r="E7" s="128" t="s">
        <v>11</v>
      </c>
      <c r="F7" s="127" t="s">
        <v>12</v>
      </c>
      <c r="G7" s="128" t="s">
        <v>13</v>
      </c>
      <c r="H7" s="7" t="s">
        <v>14</v>
      </c>
      <c r="J7" s="6" t="s">
        <v>7</v>
      </c>
      <c r="K7" s="126" t="s">
        <v>8</v>
      </c>
      <c r="L7" s="126" t="s">
        <v>9</v>
      </c>
      <c r="M7" s="127" t="s">
        <v>10</v>
      </c>
      <c r="N7" s="128" t="s">
        <v>11</v>
      </c>
      <c r="O7" s="127" t="s">
        <v>12</v>
      </c>
      <c r="P7" s="128" t="s">
        <v>13</v>
      </c>
      <c r="Q7" s="7" t="s">
        <v>14</v>
      </c>
      <c r="Y7" t="s">
        <v>15</v>
      </c>
      <c r="Z7" t="s">
        <v>16</v>
      </c>
      <c r="AA7" t="s">
        <v>17</v>
      </c>
      <c r="AB7" t="s">
        <v>18</v>
      </c>
      <c r="AC7">
        <v>1</v>
      </c>
    </row>
    <row r="8" spans="1:29" ht="12.75">
      <c r="A8" s="8" t="s">
        <v>19</v>
      </c>
      <c r="B8" s="126"/>
      <c r="C8" s="126"/>
      <c r="D8" s="127"/>
      <c r="E8" s="128"/>
      <c r="F8" s="127"/>
      <c r="G8" s="128"/>
      <c r="H8" s="9" t="s">
        <v>20</v>
      </c>
      <c r="J8" s="8" t="s">
        <v>19</v>
      </c>
      <c r="K8" s="126"/>
      <c r="L8" s="126"/>
      <c r="M8" s="127"/>
      <c r="N8" s="128"/>
      <c r="O8" s="127"/>
      <c r="P8" s="128"/>
      <c r="Q8" s="9" t="s">
        <v>20</v>
      </c>
      <c r="Y8">
        <v>1031</v>
      </c>
      <c r="Z8" t="s">
        <v>21</v>
      </c>
      <c r="AA8" t="s">
        <v>22</v>
      </c>
      <c r="AB8" t="s">
        <v>22</v>
      </c>
      <c r="AC8" s="10" t="s">
        <v>23</v>
      </c>
    </row>
    <row r="9" spans="1:29" ht="12.75">
      <c r="A9" s="11" t="s">
        <v>24</v>
      </c>
      <c r="B9" s="126"/>
      <c r="C9" s="126"/>
      <c r="D9" s="127"/>
      <c r="E9" s="128"/>
      <c r="F9" s="127"/>
      <c r="G9" s="128"/>
      <c r="H9" s="9"/>
      <c r="J9" s="11" t="s">
        <v>24</v>
      </c>
      <c r="K9" s="126"/>
      <c r="L9" s="126"/>
      <c r="M9" s="127"/>
      <c r="N9" s="128"/>
      <c r="O9" s="127"/>
      <c r="P9" s="128"/>
      <c r="Q9" s="9"/>
      <c r="Y9">
        <v>1024</v>
      </c>
      <c r="Z9" t="s">
        <v>25</v>
      </c>
      <c r="AA9">
        <v>1.926</v>
      </c>
      <c r="AB9">
        <v>1.926</v>
      </c>
      <c r="AC9" s="10" t="s">
        <v>26</v>
      </c>
    </row>
    <row r="10" spans="1:29" ht="12.75">
      <c r="A10" s="12" t="s">
        <v>27</v>
      </c>
      <c r="B10" s="13" t="s">
        <v>28</v>
      </c>
      <c r="C10" s="14"/>
      <c r="D10" s="15"/>
      <c r="E10" s="16"/>
      <c r="F10" s="17"/>
      <c r="G10" s="18"/>
      <c r="H10" s="19">
        <v>0.6458333333333334</v>
      </c>
      <c r="J10" s="12" t="s">
        <v>29</v>
      </c>
      <c r="K10" s="13" t="s">
        <v>30</v>
      </c>
      <c r="L10" s="14"/>
      <c r="M10" s="15"/>
      <c r="N10" s="16"/>
      <c r="O10" s="17"/>
      <c r="P10" s="18"/>
      <c r="Q10" s="20">
        <v>0.2743055555555555</v>
      </c>
      <c r="Y10">
        <v>1023</v>
      </c>
      <c r="Z10" t="s">
        <v>31</v>
      </c>
      <c r="AA10">
        <v>0.51</v>
      </c>
      <c r="AB10">
        <v>2.436</v>
      </c>
      <c r="AC10" s="10" t="s">
        <v>32</v>
      </c>
    </row>
    <row r="11" spans="1:29" ht="12.75">
      <c r="A11" s="12" t="s">
        <v>33</v>
      </c>
      <c r="B11" s="13" t="s">
        <v>30</v>
      </c>
      <c r="C11" s="21" t="str">
        <f aca="true" t="shared" si="0" ref="C11:C34">IF(D11&gt;2.9,D11/F11/24,"-")</f>
        <v>-</v>
      </c>
      <c r="D11" s="22">
        <v>1.3</v>
      </c>
      <c r="E11" s="23">
        <f>D11+D10</f>
        <v>1.3</v>
      </c>
      <c r="F11" s="24">
        <v>0.002777777777777778</v>
      </c>
      <c r="G11" s="25">
        <f>G10+4/24/60</f>
        <v>0.0027777777777777775</v>
      </c>
      <c r="H11" s="20">
        <f>H10+4/24/60</f>
        <v>0.6486111111111111</v>
      </c>
      <c r="J11" s="12" t="s">
        <v>34</v>
      </c>
      <c r="K11" s="13" t="s">
        <v>30</v>
      </c>
      <c r="L11" s="21">
        <f aca="true" t="shared" si="1" ref="L11:L35">IF(M11&gt;2.9,M11/O11/24,"-")</f>
        <v>39.6</v>
      </c>
      <c r="M11" s="22">
        <v>3.3</v>
      </c>
      <c r="N11" s="23">
        <f>M11+M10</f>
        <v>3.3</v>
      </c>
      <c r="O11" s="24">
        <v>0.003472222222222222</v>
      </c>
      <c r="P11" s="25">
        <f>P10+5/24/60</f>
        <v>0.0034722222222222225</v>
      </c>
      <c r="Q11" s="20">
        <f>Q10+5/24/60</f>
        <v>0.27777777777777773</v>
      </c>
      <c r="Y11">
        <v>1022</v>
      </c>
      <c r="Z11" t="s">
        <v>35</v>
      </c>
      <c r="AA11">
        <v>0.652</v>
      </c>
      <c r="AB11">
        <v>3.088</v>
      </c>
      <c r="AC11" s="10" t="s">
        <v>36</v>
      </c>
    </row>
    <row r="12" spans="1:29" ht="12.75">
      <c r="A12" s="12" t="s">
        <v>37</v>
      </c>
      <c r="B12" s="13" t="s">
        <v>30</v>
      </c>
      <c r="C12" s="21" t="str">
        <f t="shared" si="0"/>
        <v>-</v>
      </c>
      <c r="D12" s="22">
        <v>0.8</v>
      </c>
      <c r="E12" s="23">
        <f>D12+E11</f>
        <v>2.1</v>
      </c>
      <c r="F12" s="24">
        <v>0.001388888888888889</v>
      </c>
      <c r="G12" s="25">
        <f>G11+2/24/60</f>
        <v>0.004166666666666666</v>
      </c>
      <c r="H12" s="20">
        <f>H11+2/24/60</f>
        <v>0.65</v>
      </c>
      <c r="J12" s="12" t="s">
        <v>38</v>
      </c>
      <c r="K12" s="13" t="s">
        <v>30</v>
      </c>
      <c r="L12" s="21" t="str">
        <f t="shared" si="1"/>
        <v>-</v>
      </c>
      <c r="M12" s="22">
        <v>1.6</v>
      </c>
      <c r="N12" s="23">
        <f>M12+N11</f>
        <v>4.9</v>
      </c>
      <c r="O12" s="24">
        <v>0.0020833333333333333</v>
      </c>
      <c r="P12" s="25">
        <f>P11+3/24/60</f>
        <v>0.005555555555555556</v>
      </c>
      <c r="Q12" s="20">
        <f>Q11+3/24/60</f>
        <v>0.27986111111111106</v>
      </c>
      <c r="Y12">
        <v>1021</v>
      </c>
      <c r="Z12" t="s">
        <v>39</v>
      </c>
      <c r="AA12">
        <v>0.866</v>
      </c>
      <c r="AB12">
        <v>3.954</v>
      </c>
      <c r="AC12" s="10" t="s">
        <v>40</v>
      </c>
    </row>
    <row r="13" spans="1:29" ht="12.75">
      <c r="A13" s="12" t="s">
        <v>41</v>
      </c>
      <c r="B13" s="13" t="s">
        <v>30</v>
      </c>
      <c r="C13" s="21" t="str">
        <f t="shared" si="0"/>
        <v>-</v>
      </c>
      <c r="D13" s="22">
        <v>0.6</v>
      </c>
      <c r="E13" s="23">
        <f>E12+D13</f>
        <v>2.7</v>
      </c>
      <c r="F13" s="24">
        <v>0.0006944444444444445</v>
      </c>
      <c r="G13" s="25">
        <f aca="true" t="shared" si="2" ref="G13:H16">G12+1/24/60</f>
        <v>0.00486111111111111</v>
      </c>
      <c r="H13" s="20">
        <f t="shared" si="2"/>
        <v>0.6506944444444445</v>
      </c>
      <c r="J13" s="12" t="s">
        <v>42</v>
      </c>
      <c r="K13" s="13" t="s">
        <v>30</v>
      </c>
      <c r="L13" s="21" t="str">
        <f t="shared" si="1"/>
        <v>-</v>
      </c>
      <c r="M13" s="22">
        <v>0.7</v>
      </c>
      <c r="N13" s="23">
        <f>N12+M13</f>
        <v>5.6000000000000005</v>
      </c>
      <c r="O13" s="24">
        <v>0.001388888888888889</v>
      </c>
      <c r="P13" s="25">
        <f>P12+2/24/60</f>
        <v>0.006944444444444444</v>
      </c>
      <c r="Q13" s="20">
        <f>Q12+2/24/60</f>
        <v>0.28124999999999994</v>
      </c>
      <c r="Y13">
        <v>1020</v>
      </c>
      <c r="Z13" t="s">
        <v>43</v>
      </c>
      <c r="AA13">
        <v>0.954</v>
      </c>
      <c r="AB13">
        <v>4.908</v>
      </c>
      <c r="AC13" s="10" t="s">
        <v>44</v>
      </c>
    </row>
    <row r="14" spans="1:29" ht="12.75">
      <c r="A14" s="12" t="s">
        <v>45</v>
      </c>
      <c r="B14" s="13" t="s">
        <v>30</v>
      </c>
      <c r="C14" s="21" t="str">
        <f t="shared" si="0"/>
        <v>-</v>
      </c>
      <c r="D14" s="22">
        <v>0.7</v>
      </c>
      <c r="E14" s="23">
        <f aca="true" t="shared" si="3" ref="E14:E24">D14+E13</f>
        <v>3.4000000000000004</v>
      </c>
      <c r="F14" s="24">
        <v>0.0006944444444444445</v>
      </c>
      <c r="G14" s="25">
        <f t="shared" si="2"/>
        <v>0.005555555555555555</v>
      </c>
      <c r="H14" s="20">
        <f t="shared" si="2"/>
        <v>0.6513888888888889</v>
      </c>
      <c r="J14" s="12" t="s">
        <v>46</v>
      </c>
      <c r="K14" s="13" t="s">
        <v>30</v>
      </c>
      <c r="L14" s="21" t="str">
        <f t="shared" si="1"/>
        <v>-</v>
      </c>
      <c r="M14" s="22">
        <v>1</v>
      </c>
      <c r="N14" s="23">
        <f>M14+N13</f>
        <v>6.6000000000000005</v>
      </c>
      <c r="O14" s="24">
        <v>0.0020833333333333333</v>
      </c>
      <c r="P14" s="25">
        <f>P13+3/24/60</f>
        <v>0.009027777777777777</v>
      </c>
      <c r="Q14" s="20">
        <f>Q13+3/24/60</f>
        <v>0.28333333333333327</v>
      </c>
      <c r="Y14">
        <v>1019</v>
      </c>
      <c r="Z14" t="s">
        <v>47</v>
      </c>
      <c r="AA14">
        <v>0.74</v>
      </c>
      <c r="AB14">
        <v>5.648</v>
      </c>
      <c r="AC14" s="10" t="s">
        <v>48</v>
      </c>
    </row>
    <row r="15" spans="1:29" ht="12.75">
      <c r="A15" s="12" t="s">
        <v>49</v>
      </c>
      <c r="B15" s="13" t="s">
        <v>30</v>
      </c>
      <c r="C15" s="21" t="str">
        <f t="shared" si="0"/>
        <v>-</v>
      </c>
      <c r="D15" s="22">
        <v>0.6</v>
      </c>
      <c r="E15" s="23">
        <f t="shared" si="3"/>
        <v>4</v>
      </c>
      <c r="F15" s="24">
        <v>0.0006944444444444445</v>
      </c>
      <c r="G15" s="25">
        <f t="shared" si="2"/>
        <v>0.0062499999999999995</v>
      </c>
      <c r="H15" s="20">
        <f t="shared" si="2"/>
        <v>0.6520833333333333</v>
      </c>
      <c r="J15" s="12" t="s">
        <v>50</v>
      </c>
      <c r="K15" s="13" t="s">
        <v>30</v>
      </c>
      <c r="L15" s="21" t="str">
        <f t="shared" si="1"/>
        <v>-</v>
      </c>
      <c r="M15" s="22">
        <v>0.5</v>
      </c>
      <c r="N15" s="23">
        <f>M15+N14</f>
        <v>7.1000000000000005</v>
      </c>
      <c r="O15" s="24">
        <v>0.001388888888888889</v>
      </c>
      <c r="P15" s="25">
        <f>P14+2/24/60</f>
        <v>0.010416666666666666</v>
      </c>
      <c r="Q15" s="20">
        <f>Q14+2/24/60</f>
        <v>0.28472222222222215</v>
      </c>
      <c r="Y15">
        <v>1018</v>
      </c>
      <c r="Z15" t="s">
        <v>51</v>
      </c>
      <c r="AA15">
        <v>1.114</v>
      </c>
      <c r="AB15">
        <v>6.762</v>
      </c>
      <c r="AC15" s="10" t="s">
        <v>52</v>
      </c>
    </row>
    <row r="16" spans="1:29" ht="12.75">
      <c r="A16" s="12" t="s">
        <v>53</v>
      </c>
      <c r="B16" s="13" t="s">
        <v>30</v>
      </c>
      <c r="C16" s="21" t="str">
        <f t="shared" si="0"/>
        <v>-</v>
      </c>
      <c r="D16" s="22">
        <v>0.5</v>
      </c>
      <c r="E16" s="23">
        <f t="shared" si="3"/>
        <v>4.5</v>
      </c>
      <c r="F16" s="24">
        <v>0.0006944444444444445</v>
      </c>
      <c r="G16" s="25">
        <f t="shared" si="2"/>
        <v>0.006944444444444444</v>
      </c>
      <c r="H16" s="20">
        <f t="shared" si="2"/>
        <v>0.6527777777777778</v>
      </c>
      <c r="J16" s="12" t="s">
        <v>54</v>
      </c>
      <c r="K16" s="13" t="s">
        <v>30</v>
      </c>
      <c r="L16" s="21" t="str">
        <f t="shared" si="1"/>
        <v>-</v>
      </c>
      <c r="M16" s="22">
        <v>2.4</v>
      </c>
      <c r="N16" s="23">
        <f>M16+N15</f>
        <v>9.5</v>
      </c>
      <c r="O16" s="24">
        <v>0.0020833333333333333</v>
      </c>
      <c r="P16" s="25">
        <f>P15+3/24/60</f>
        <v>0.012499999999999999</v>
      </c>
      <c r="Q16" s="20">
        <f>Q15+3/24/60</f>
        <v>0.2868055555555555</v>
      </c>
      <c r="Y16">
        <v>1017</v>
      </c>
      <c r="Z16" t="s">
        <v>55</v>
      </c>
      <c r="AA16">
        <v>0.893</v>
      </c>
      <c r="AB16">
        <v>7.655</v>
      </c>
      <c r="AC16" s="10" t="s">
        <v>56</v>
      </c>
    </row>
    <row r="17" spans="1:29" ht="12.75">
      <c r="A17" s="12" t="s">
        <v>57</v>
      </c>
      <c r="B17" s="13" t="s">
        <v>30</v>
      </c>
      <c r="C17" s="21" t="str">
        <f t="shared" si="0"/>
        <v>-</v>
      </c>
      <c r="D17" s="22">
        <v>1.1</v>
      </c>
      <c r="E17" s="23">
        <f t="shared" si="3"/>
        <v>5.6</v>
      </c>
      <c r="F17" s="24">
        <v>0.001388888888888889</v>
      </c>
      <c r="G17" s="25">
        <f>G16+2/24/60</f>
        <v>0.008333333333333333</v>
      </c>
      <c r="H17" s="20">
        <f>H16+2/24/60</f>
        <v>0.6541666666666667</v>
      </c>
      <c r="J17" s="12" t="s">
        <v>58</v>
      </c>
      <c r="K17" s="13" t="s">
        <v>30</v>
      </c>
      <c r="L17" s="21" t="str">
        <f t="shared" si="1"/>
        <v>-</v>
      </c>
      <c r="M17" s="22">
        <v>2.2</v>
      </c>
      <c r="N17" s="23">
        <f>M17+N16</f>
        <v>11.7</v>
      </c>
      <c r="O17" s="24">
        <v>0.0020833333333333333</v>
      </c>
      <c r="P17" s="25">
        <f>P16+3/24/60</f>
        <v>0.014583333333333332</v>
      </c>
      <c r="Q17" s="20">
        <f>Q16+3/24/60</f>
        <v>0.2888888888888888</v>
      </c>
      <c r="Y17">
        <v>1822</v>
      </c>
      <c r="Z17" t="s">
        <v>59</v>
      </c>
      <c r="AA17">
        <v>1.999</v>
      </c>
      <c r="AB17">
        <v>9.654</v>
      </c>
      <c r="AC17" s="10" t="s">
        <v>60</v>
      </c>
    </row>
    <row r="18" spans="1:29" ht="12.75">
      <c r="A18" s="12" t="s">
        <v>61</v>
      </c>
      <c r="B18" s="13" t="s">
        <v>62</v>
      </c>
      <c r="C18" s="21" t="str">
        <f t="shared" si="0"/>
        <v>-</v>
      </c>
      <c r="D18" s="22">
        <v>2</v>
      </c>
      <c r="E18" s="23">
        <f t="shared" si="3"/>
        <v>7.6</v>
      </c>
      <c r="F18" s="24">
        <v>0.002777777777777778</v>
      </c>
      <c r="G18" s="25">
        <f>G17+4/24/60</f>
        <v>0.01111111111111111</v>
      </c>
      <c r="H18" s="20">
        <f>H17+4/24/60</f>
        <v>0.6569444444444444</v>
      </c>
      <c r="J18" s="12" t="s">
        <v>63</v>
      </c>
      <c r="K18" s="13" t="s">
        <v>64</v>
      </c>
      <c r="L18" s="21" t="str">
        <f t="shared" si="1"/>
        <v>-</v>
      </c>
      <c r="M18" s="22">
        <v>0.5</v>
      </c>
      <c r="N18" s="23">
        <f>M18+N17</f>
        <v>12.2</v>
      </c>
      <c r="O18" s="24">
        <v>0.0006944444444444445</v>
      </c>
      <c r="P18" s="25">
        <f>P17+1/24/60</f>
        <v>0.015277777777777776</v>
      </c>
      <c r="Q18" s="20">
        <f>Q17+1/24/60</f>
        <v>0.28958333333333325</v>
      </c>
      <c r="Y18">
        <v>1821</v>
      </c>
      <c r="Z18" t="s">
        <v>65</v>
      </c>
      <c r="AA18">
        <v>0.799</v>
      </c>
      <c r="AB18">
        <v>10.453</v>
      </c>
      <c r="AC18" s="10" t="s">
        <v>66</v>
      </c>
    </row>
    <row r="19" spans="1:29" ht="12.75">
      <c r="A19" s="12" t="s">
        <v>67</v>
      </c>
      <c r="B19" s="13" t="s">
        <v>62</v>
      </c>
      <c r="C19" s="21" t="str">
        <f t="shared" si="0"/>
        <v>-</v>
      </c>
      <c r="D19" s="22">
        <v>1.2</v>
      </c>
      <c r="E19" s="23">
        <f t="shared" si="3"/>
        <v>8.799999999999999</v>
      </c>
      <c r="F19" s="24">
        <v>0.001388888888888889</v>
      </c>
      <c r="G19" s="25">
        <f>G18+2/24/60</f>
        <v>0.012499999999999999</v>
      </c>
      <c r="H19" s="20">
        <f>H18+2/24/60</f>
        <v>0.6583333333333333</v>
      </c>
      <c r="J19" s="12" t="s">
        <v>68</v>
      </c>
      <c r="K19" s="13" t="s">
        <v>64</v>
      </c>
      <c r="L19" s="21" t="str">
        <f t="shared" si="1"/>
        <v>-</v>
      </c>
      <c r="M19" s="22">
        <v>2.2</v>
      </c>
      <c r="N19" s="23">
        <f>N18+M19</f>
        <v>14.399999999999999</v>
      </c>
      <c r="O19" s="24">
        <v>0.0020833333333333333</v>
      </c>
      <c r="P19" s="25">
        <f>P18+3/24/60</f>
        <v>0.01736111111111111</v>
      </c>
      <c r="Q19" s="20">
        <f>Q18+3/24/60</f>
        <v>0.2916666666666666</v>
      </c>
      <c r="Y19">
        <v>1820</v>
      </c>
      <c r="Z19" t="s">
        <v>69</v>
      </c>
      <c r="AA19">
        <v>0.516</v>
      </c>
      <c r="AB19">
        <v>10.969</v>
      </c>
      <c r="AC19" s="10" t="s">
        <v>70</v>
      </c>
    </row>
    <row r="20" spans="1:29" ht="12.75">
      <c r="A20" s="12" t="s">
        <v>71</v>
      </c>
      <c r="B20" s="13" t="s">
        <v>62</v>
      </c>
      <c r="C20" s="21" t="str">
        <f t="shared" si="0"/>
        <v>-</v>
      </c>
      <c r="D20" s="22">
        <v>1.5</v>
      </c>
      <c r="E20" s="23">
        <f t="shared" si="3"/>
        <v>10.299999999999999</v>
      </c>
      <c r="F20" s="24">
        <v>0.001388888888888889</v>
      </c>
      <c r="G20" s="25">
        <f>G19+2/24/60</f>
        <v>0.013888888888888888</v>
      </c>
      <c r="H20" s="20">
        <f>H19+2/24/60</f>
        <v>0.6597222222222222</v>
      </c>
      <c r="J20" s="12" t="s">
        <v>72</v>
      </c>
      <c r="K20" s="13" t="s">
        <v>64</v>
      </c>
      <c r="L20" s="21" t="str">
        <f t="shared" si="1"/>
        <v>-</v>
      </c>
      <c r="M20" s="22">
        <v>1.2</v>
      </c>
      <c r="N20" s="23">
        <f>M20+N19</f>
        <v>15.599999999999998</v>
      </c>
      <c r="O20" s="24">
        <v>0.001388888888888889</v>
      </c>
      <c r="P20" s="25">
        <f>P19+2/24/60</f>
        <v>0.018749999999999996</v>
      </c>
      <c r="Q20" s="20">
        <f>Q19+2/24/60</f>
        <v>0.29305555555555546</v>
      </c>
      <c r="Y20">
        <v>1292</v>
      </c>
      <c r="Z20" t="s">
        <v>73</v>
      </c>
      <c r="AA20">
        <v>1.471</v>
      </c>
      <c r="AB20">
        <v>12.44</v>
      </c>
      <c r="AC20" s="10" t="s">
        <v>74</v>
      </c>
    </row>
    <row r="21" spans="1:29" ht="12.75">
      <c r="A21" s="12" t="s">
        <v>75</v>
      </c>
      <c r="B21" s="13" t="s">
        <v>62</v>
      </c>
      <c r="C21" s="21" t="str">
        <f t="shared" si="0"/>
        <v>-</v>
      </c>
      <c r="D21" s="22">
        <v>0.6</v>
      </c>
      <c r="E21" s="23">
        <f t="shared" si="3"/>
        <v>10.899999999999999</v>
      </c>
      <c r="F21" s="24">
        <v>0.0006944444444444445</v>
      </c>
      <c r="G21" s="25">
        <f>G20+1/24/60</f>
        <v>0.014583333333333332</v>
      </c>
      <c r="H21" s="20">
        <f>H20+1/24/60</f>
        <v>0.6604166666666667</v>
      </c>
      <c r="J21" s="12" t="s">
        <v>76</v>
      </c>
      <c r="K21" s="13" t="s">
        <v>77</v>
      </c>
      <c r="L21" s="21" t="str">
        <f t="shared" si="1"/>
        <v>-</v>
      </c>
      <c r="M21" s="22">
        <v>1.9</v>
      </c>
      <c r="N21" s="23">
        <f>M21+N20</f>
        <v>17.499999999999996</v>
      </c>
      <c r="O21" s="24">
        <v>0.0020833333333333333</v>
      </c>
      <c r="P21" s="25">
        <f>P20+3/24/60</f>
        <v>0.02083333333333333</v>
      </c>
      <c r="Q21" s="20">
        <f>Q20+3/24/60</f>
        <v>0.2951388888888888</v>
      </c>
      <c r="Y21">
        <v>1818</v>
      </c>
      <c r="Z21" t="s">
        <v>78</v>
      </c>
      <c r="AA21">
        <v>1.052</v>
      </c>
      <c r="AB21">
        <v>13.492</v>
      </c>
      <c r="AC21" s="10" t="s">
        <v>79</v>
      </c>
    </row>
    <row r="22" spans="1:29" ht="12.75">
      <c r="A22" s="12" t="s">
        <v>80</v>
      </c>
      <c r="B22" s="13" t="s">
        <v>62</v>
      </c>
      <c r="C22" s="21" t="str">
        <f t="shared" si="0"/>
        <v>-</v>
      </c>
      <c r="D22" s="22">
        <v>1</v>
      </c>
      <c r="E22" s="23">
        <f t="shared" si="3"/>
        <v>11.899999999999999</v>
      </c>
      <c r="F22" s="24">
        <v>0.001388888888888889</v>
      </c>
      <c r="G22" s="25">
        <f>G21+2/24/60</f>
        <v>0.01597222222222222</v>
      </c>
      <c r="H22" s="20">
        <f>H21+2/24/60</f>
        <v>0.6618055555555555</v>
      </c>
      <c r="J22" s="12" t="s">
        <v>80</v>
      </c>
      <c r="K22" s="13" t="s">
        <v>62</v>
      </c>
      <c r="L22" s="21" t="str">
        <f t="shared" si="1"/>
        <v>-</v>
      </c>
      <c r="M22" s="22">
        <v>1.7</v>
      </c>
      <c r="N22" s="23">
        <f>M22+N21</f>
        <v>19.199999999999996</v>
      </c>
      <c r="O22" s="24">
        <v>0.0020833333333333333</v>
      </c>
      <c r="P22" s="25">
        <f>P21+3/24/60</f>
        <v>0.02291666666666666</v>
      </c>
      <c r="Q22" s="20">
        <f>Q21+3/24/60</f>
        <v>0.2972222222222221</v>
      </c>
      <c r="Y22">
        <v>1817</v>
      </c>
      <c r="Z22" t="s">
        <v>81</v>
      </c>
      <c r="AA22">
        <v>1.559</v>
      </c>
      <c r="AB22">
        <v>15.051</v>
      </c>
      <c r="AC22" s="10" t="s">
        <v>82</v>
      </c>
    </row>
    <row r="23" spans="1:29" s="1" customFormat="1" ht="12.75">
      <c r="A23" s="12" t="s">
        <v>83</v>
      </c>
      <c r="B23" s="13" t="s">
        <v>64</v>
      </c>
      <c r="C23" s="21" t="str">
        <f t="shared" si="0"/>
        <v>-</v>
      </c>
      <c r="D23" s="22">
        <v>1.7</v>
      </c>
      <c r="E23" s="23">
        <f t="shared" si="3"/>
        <v>13.599999999999998</v>
      </c>
      <c r="F23" s="24">
        <v>0.0020833333333333333</v>
      </c>
      <c r="G23" s="25">
        <f>G22+3/24/60</f>
        <v>0.018055555555555554</v>
      </c>
      <c r="H23" s="20">
        <f>H22+3/24/60</f>
        <v>0.6638888888888889</v>
      </c>
      <c r="J23" s="12" t="s">
        <v>75</v>
      </c>
      <c r="K23" s="13" t="s">
        <v>62</v>
      </c>
      <c r="L23" s="21" t="str">
        <f t="shared" si="1"/>
        <v>-</v>
      </c>
      <c r="M23" s="22">
        <v>1</v>
      </c>
      <c r="N23" s="23">
        <f>M23+N22</f>
        <v>20.199999999999996</v>
      </c>
      <c r="O23" s="24">
        <v>0.001388888888888889</v>
      </c>
      <c r="P23" s="25">
        <f>P22+2/24/60</f>
        <v>0.02430555555555555</v>
      </c>
      <c r="Q23" s="20">
        <f>Q22+2/24/60</f>
        <v>0.298611111111111</v>
      </c>
      <c r="W23"/>
      <c r="X23"/>
      <c r="Y23">
        <v>164</v>
      </c>
      <c r="Z23" t="s">
        <v>84</v>
      </c>
      <c r="AA23" t="s">
        <v>85</v>
      </c>
      <c r="AB23" s="1">
        <v>15.507</v>
      </c>
      <c r="AC23" s="1" t="s">
        <v>86</v>
      </c>
    </row>
    <row r="24" spans="1:29" s="1" customFormat="1" ht="12.75">
      <c r="A24" s="12" t="s">
        <v>87</v>
      </c>
      <c r="B24" s="13" t="s">
        <v>64</v>
      </c>
      <c r="C24" s="21" t="str">
        <f t="shared" si="0"/>
        <v>-</v>
      </c>
      <c r="D24" s="22">
        <v>1.9</v>
      </c>
      <c r="E24" s="23">
        <f t="shared" si="3"/>
        <v>15.499999999999998</v>
      </c>
      <c r="F24" s="24">
        <v>0.0020833333333333333</v>
      </c>
      <c r="G24" s="25">
        <f>G23+3/24/60</f>
        <v>0.020138888888888887</v>
      </c>
      <c r="H24" s="20">
        <f>H23+3/24/60</f>
        <v>0.6659722222222222</v>
      </c>
      <c r="J24" s="12" t="s">
        <v>71</v>
      </c>
      <c r="K24" s="13" t="s">
        <v>62</v>
      </c>
      <c r="L24" s="21" t="str">
        <f t="shared" si="1"/>
        <v>-</v>
      </c>
      <c r="M24" s="22">
        <v>0.6</v>
      </c>
      <c r="N24" s="23">
        <f>M24+N23</f>
        <v>20.799999999999997</v>
      </c>
      <c r="O24" s="24">
        <v>0.0006944444444444445</v>
      </c>
      <c r="P24" s="25">
        <f>P23+1/24/60</f>
        <v>0.024999999999999994</v>
      </c>
      <c r="Q24" s="20">
        <f>Q23+1/24/60</f>
        <v>0.29930555555555544</v>
      </c>
      <c r="W24"/>
      <c r="X24"/>
      <c r="Y24">
        <v>165</v>
      </c>
      <c r="Z24" t="s">
        <v>88</v>
      </c>
      <c r="AA24">
        <v>1.001</v>
      </c>
      <c r="AB24" s="1">
        <v>16.508</v>
      </c>
      <c r="AC24" s="1" t="s">
        <v>89</v>
      </c>
    </row>
    <row r="25" spans="1:29" s="1" customFormat="1" ht="12.75">
      <c r="A25" s="12" t="s">
        <v>90</v>
      </c>
      <c r="B25" s="13" t="s">
        <v>64</v>
      </c>
      <c r="C25" s="21" t="str">
        <f t="shared" si="0"/>
        <v>-</v>
      </c>
      <c r="D25" s="22">
        <v>1.2</v>
      </c>
      <c r="E25" s="23">
        <f>E24+D25</f>
        <v>16.7</v>
      </c>
      <c r="F25" s="24">
        <v>0.001388888888888889</v>
      </c>
      <c r="G25" s="25">
        <f>G24+2/24/60</f>
        <v>0.021527777777777774</v>
      </c>
      <c r="H25" s="20">
        <f>H24+2/24/60</f>
        <v>0.6673611111111111</v>
      </c>
      <c r="J25" s="12" t="s">
        <v>91</v>
      </c>
      <c r="K25" s="13" t="s">
        <v>62</v>
      </c>
      <c r="L25" s="21" t="str">
        <f t="shared" si="1"/>
        <v>-</v>
      </c>
      <c r="M25" s="22">
        <v>1.5</v>
      </c>
      <c r="N25" s="23">
        <f>N24+M25</f>
        <v>22.299999999999997</v>
      </c>
      <c r="O25" s="24">
        <v>0.001388888888888889</v>
      </c>
      <c r="P25" s="25">
        <f>P24+2/24/60</f>
        <v>0.026388888888888882</v>
      </c>
      <c r="Q25" s="20">
        <f>Q24+2/24/60</f>
        <v>0.3006944444444443</v>
      </c>
      <c r="W25"/>
      <c r="X25"/>
      <c r="Y25">
        <v>162</v>
      </c>
      <c r="Z25" t="s">
        <v>92</v>
      </c>
      <c r="AA25">
        <v>0.603</v>
      </c>
      <c r="AB25" s="1">
        <v>17.111</v>
      </c>
      <c r="AC25" s="1" t="s">
        <v>93</v>
      </c>
    </row>
    <row r="26" spans="1:29" s="1" customFormat="1" ht="12.75">
      <c r="A26" s="12" t="s">
        <v>94</v>
      </c>
      <c r="B26" s="13" t="s">
        <v>64</v>
      </c>
      <c r="C26" s="21" t="str">
        <f t="shared" si="0"/>
        <v>-</v>
      </c>
      <c r="D26" s="22">
        <v>2.2</v>
      </c>
      <c r="E26" s="23">
        <f aca="true" t="shared" si="4" ref="E26:E34">D26+E25</f>
        <v>18.9</v>
      </c>
      <c r="F26" s="24">
        <v>0.0020833333333333333</v>
      </c>
      <c r="G26" s="25">
        <f>G25+3/24/60</f>
        <v>0.023611111111111107</v>
      </c>
      <c r="H26" s="20">
        <f>H25+3/24/60</f>
        <v>0.6694444444444444</v>
      </c>
      <c r="J26" s="12" t="s">
        <v>95</v>
      </c>
      <c r="K26" s="13" t="s">
        <v>62</v>
      </c>
      <c r="L26" s="21" t="str">
        <f t="shared" si="1"/>
        <v>-</v>
      </c>
      <c r="M26" s="22">
        <v>1.2</v>
      </c>
      <c r="N26" s="23">
        <f>M26+N25</f>
        <v>23.499999999999996</v>
      </c>
      <c r="O26" s="24">
        <v>0.001388888888888889</v>
      </c>
      <c r="P26" s="25">
        <f>P25+2/24/60</f>
        <v>0.02777777777777777</v>
      </c>
      <c r="Q26" s="20">
        <f>Q25+2/24/60</f>
        <v>0.3020833333333332</v>
      </c>
      <c r="W26"/>
      <c r="X26"/>
      <c r="Y26">
        <v>166</v>
      </c>
      <c r="Z26" t="s">
        <v>96</v>
      </c>
      <c r="AA26">
        <v>0.73</v>
      </c>
      <c r="AB26" s="1">
        <v>17.841</v>
      </c>
      <c r="AC26" s="1" t="s">
        <v>97</v>
      </c>
    </row>
    <row r="27" spans="1:29" s="1" customFormat="1" ht="12.75">
      <c r="A27" s="12" t="s">
        <v>58</v>
      </c>
      <c r="B27" s="13" t="s">
        <v>30</v>
      </c>
      <c r="C27" s="21" t="str">
        <f t="shared" si="0"/>
        <v>-</v>
      </c>
      <c r="D27" s="22">
        <v>0.4</v>
      </c>
      <c r="E27" s="23">
        <f t="shared" si="4"/>
        <v>19.299999999999997</v>
      </c>
      <c r="F27" s="24">
        <v>0.0006944444444444445</v>
      </c>
      <c r="G27" s="25">
        <f>G26+1/24/60</f>
        <v>0.024305555555555552</v>
      </c>
      <c r="H27" s="20">
        <f>H26+1/24/60</f>
        <v>0.6701388888888888</v>
      </c>
      <c r="J27" s="12" t="s">
        <v>98</v>
      </c>
      <c r="K27" s="13" t="s">
        <v>30</v>
      </c>
      <c r="L27" s="21" t="str">
        <f t="shared" si="1"/>
        <v>-</v>
      </c>
      <c r="M27" s="22">
        <v>2</v>
      </c>
      <c r="N27" s="23">
        <f>M27+N26</f>
        <v>25.499999999999996</v>
      </c>
      <c r="O27" s="24">
        <v>0.002777777777777778</v>
      </c>
      <c r="P27" s="25">
        <f>P26+4/24/60</f>
        <v>0.030555555555555548</v>
      </c>
      <c r="Q27" s="20">
        <f>Q26+4/24/60</f>
        <v>0.30486111111111097</v>
      </c>
      <c r="W27"/>
      <c r="X27"/>
      <c r="Y27">
        <v>163</v>
      </c>
      <c r="Z27" t="s">
        <v>99</v>
      </c>
      <c r="AA27">
        <v>0.495</v>
      </c>
      <c r="AB27" s="1">
        <v>18.336</v>
      </c>
      <c r="AC27" s="1" t="s">
        <v>100</v>
      </c>
    </row>
    <row r="28" spans="1:29" s="1" customFormat="1" ht="12.75">
      <c r="A28" s="12" t="s">
        <v>54</v>
      </c>
      <c r="B28" s="13" t="s">
        <v>30</v>
      </c>
      <c r="C28" s="21" t="str">
        <f t="shared" si="0"/>
        <v>-</v>
      </c>
      <c r="D28" s="22">
        <v>2.2</v>
      </c>
      <c r="E28" s="23">
        <f t="shared" si="4"/>
        <v>21.499999999999996</v>
      </c>
      <c r="F28" s="24">
        <v>0.0020833333333333333</v>
      </c>
      <c r="G28" s="25">
        <f>G27+3/24/60</f>
        <v>0.026388888888888885</v>
      </c>
      <c r="H28" s="20">
        <f>H27+3/24/60</f>
        <v>0.6722222222222222</v>
      </c>
      <c r="J28" s="12" t="s">
        <v>101</v>
      </c>
      <c r="K28" s="13" t="s">
        <v>30</v>
      </c>
      <c r="L28" s="21" t="str">
        <f t="shared" si="1"/>
        <v>-</v>
      </c>
      <c r="M28" s="22">
        <v>1</v>
      </c>
      <c r="N28" s="23">
        <f>M28+N27</f>
        <v>26.499999999999996</v>
      </c>
      <c r="O28" s="24">
        <v>0.001388888888888889</v>
      </c>
      <c r="P28" s="25">
        <f>P27+2/24/60</f>
        <v>0.031944444444444435</v>
      </c>
      <c r="Q28" s="20">
        <f>Q27+2/24/60</f>
        <v>0.30624999999999986</v>
      </c>
      <c r="W28"/>
      <c r="X28"/>
      <c r="Y28">
        <v>86</v>
      </c>
      <c r="Z28" t="s">
        <v>102</v>
      </c>
      <c r="AA28">
        <v>0.483</v>
      </c>
      <c r="AB28" s="1">
        <v>18.819</v>
      </c>
      <c r="AC28" s="1" t="s">
        <v>103</v>
      </c>
    </row>
    <row r="29" spans="1:29" s="1" customFormat="1" ht="12.75">
      <c r="A29" s="12" t="s">
        <v>50</v>
      </c>
      <c r="B29" s="13" t="s">
        <v>30</v>
      </c>
      <c r="C29" s="21" t="str">
        <f t="shared" si="0"/>
        <v>-</v>
      </c>
      <c r="D29" s="22">
        <v>2.4</v>
      </c>
      <c r="E29" s="23">
        <f t="shared" si="4"/>
        <v>23.899999999999995</v>
      </c>
      <c r="F29" s="24">
        <v>0.0020833333333333333</v>
      </c>
      <c r="G29" s="25">
        <f>G28+3/24/60</f>
        <v>0.028472222222222218</v>
      </c>
      <c r="H29" s="20">
        <f>H28+3/24/60</f>
        <v>0.6743055555555555</v>
      </c>
      <c r="J29" s="12" t="s">
        <v>104</v>
      </c>
      <c r="K29" s="13" t="s">
        <v>30</v>
      </c>
      <c r="L29" s="21" t="str">
        <f t="shared" si="1"/>
        <v>-</v>
      </c>
      <c r="M29" s="22">
        <v>0.6</v>
      </c>
      <c r="N29" s="23">
        <f>M29+N28</f>
        <v>27.099999999999998</v>
      </c>
      <c r="O29" s="24">
        <v>0.0006944444444444445</v>
      </c>
      <c r="P29" s="25">
        <f aca="true" t="shared" si="5" ref="P29:Q33">P28+1/24/60</f>
        <v>0.03263888888888888</v>
      </c>
      <c r="Q29" s="20">
        <f t="shared" si="5"/>
        <v>0.3069444444444443</v>
      </c>
      <c r="W29"/>
      <c r="X29"/>
      <c r="Y29">
        <v>172</v>
      </c>
      <c r="Z29" t="s">
        <v>105</v>
      </c>
      <c r="AA29">
        <v>0.403</v>
      </c>
      <c r="AB29" s="1">
        <v>19.222</v>
      </c>
      <c r="AC29" s="1" t="s">
        <v>106</v>
      </c>
    </row>
    <row r="30" spans="1:29" s="1" customFormat="1" ht="12.75">
      <c r="A30" s="12" t="s">
        <v>46</v>
      </c>
      <c r="B30" s="13" t="s">
        <v>30</v>
      </c>
      <c r="C30" s="21" t="str">
        <f t="shared" si="0"/>
        <v>-</v>
      </c>
      <c r="D30" s="22">
        <v>0.5</v>
      </c>
      <c r="E30" s="23">
        <f t="shared" si="4"/>
        <v>24.399999999999995</v>
      </c>
      <c r="F30" s="24">
        <v>0.001388888888888889</v>
      </c>
      <c r="G30" s="25">
        <f>G29+2/24/60</f>
        <v>0.029861111111111106</v>
      </c>
      <c r="H30" s="20">
        <f>H29+2/24/60</f>
        <v>0.6756944444444444</v>
      </c>
      <c r="J30" s="12" t="s">
        <v>107</v>
      </c>
      <c r="K30" s="13" t="s">
        <v>30</v>
      </c>
      <c r="L30" s="21" t="str">
        <f t="shared" si="1"/>
        <v>-</v>
      </c>
      <c r="M30" s="22">
        <v>0.7</v>
      </c>
      <c r="N30" s="23">
        <f>M30+N29</f>
        <v>27.799999999999997</v>
      </c>
      <c r="O30" s="24">
        <v>0.0006944444444444445</v>
      </c>
      <c r="P30" s="25">
        <f t="shared" si="5"/>
        <v>0.03333333333333332</v>
      </c>
      <c r="Q30" s="20">
        <f t="shared" si="5"/>
        <v>0.30763888888888874</v>
      </c>
      <c r="W30"/>
      <c r="X30"/>
      <c r="Y30">
        <v>1</v>
      </c>
      <c r="Z30" t="s">
        <v>108</v>
      </c>
      <c r="AA30">
        <v>0.492</v>
      </c>
      <c r="AB30" s="1">
        <v>19.714</v>
      </c>
      <c r="AC30" s="1" t="s">
        <v>109</v>
      </c>
    </row>
    <row r="31" spans="1:29" s="1" customFormat="1" ht="12.75">
      <c r="A31" s="12" t="s">
        <v>42</v>
      </c>
      <c r="B31" s="13" t="s">
        <v>30</v>
      </c>
      <c r="C31" s="21" t="str">
        <f t="shared" si="0"/>
        <v>-</v>
      </c>
      <c r="D31" s="22">
        <v>1</v>
      </c>
      <c r="E31" s="23">
        <f t="shared" si="4"/>
        <v>25.399999999999995</v>
      </c>
      <c r="F31" s="24">
        <v>0.0020833333333333333</v>
      </c>
      <c r="G31" s="25">
        <f>G30+3/24/60</f>
        <v>0.03194444444444444</v>
      </c>
      <c r="H31" s="20">
        <f>H30+3/24/60</f>
        <v>0.6777777777777777</v>
      </c>
      <c r="J31" s="12" t="s">
        <v>110</v>
      </c>
      <c r="K31" s="13" t="s">
        <v>30</v>
      </c>
      <c r="L31" s="21" t="str">
        <f t="shared" si="1"/>
        <v>-</v>
      </c>
      <c r="M31" s="22">
        <v>0.5</v>
      </c>
      <c r="N31" s="23">
        <f>N30+M31</f>
        <v>28.299999999999997</v>
      </c>
      <c r="O31" s="24">
        <v>0.0006944444444444445</v>
      </c>
      <c r="P31" s="25">
        <f t="shared" si="5"/>
        <v>0.03402777777777776</v>
      </c>
      <c r="Q31" s="20">
        <f t="shared" si="5"/>
        <v>0.3083333333333332</v>
      </c>
      <c r="W31"/>
      <c r="X31"/>
      <c r="Y31">
        <v>35</v>
      </c>
      <c r="Z31" t="s">
        <v>111</v>
      </c>
      <c r="AA31">
        <v>1.174</v>
      </c>
      <c r="AB31" s="1">
        <v>20.888</v>
      </c>
      <c r="AC31" s="1" t="s">
        <v>112</v>
      </c>
    </row>
    <row r="32" spans="1:27" s="1" customFormat="1" ht="12.75">
      <c r="A32" s="12" t="s">
        <v>38</v>
      </c>
      <c r="B32" s="13" t="s">
        <v>30</v>
      </c>
      <c r="C32" s="21" t="str">
        <f t="shared" si="0"/>
        <v>-</v>
      </c>
      <c r="D32" s="22">
        <v>0.7</v>
      </c>
      <c r="E32" s="23">
        <f t="shared" si="4"/>
        <v>26.099999999999994</v>
      </c>
      <c r="F32" s="24">
        <v>0.001388888888888889</v>
      </c>
      <c r="G32" s="25">
        <f>G31+2/24/60</f>
        <v>0.03333333333333333</v>
      </c>
      <c r="H32" s="20">
        <f>H31+2/24/60</f>
        <v>0.6791666666666666</v>
      </c>
      <c r="J32" s="12" t="s">
        <v>113</v>
      </c>
      <c r="K32" s="13" t="s">
        <v>30</v>
      </c>
      <c r="L32" s="21" t="str">
        <f t="shared" si="1"/>
        <v>-</v>
      </c>
      <c r="M32" s="22">
        <v>0.5</v>
      </c>
      <c r="N32" s="23">
        <f>M32+N31</f>
        <v>28.799999999999997</v>
      </c>
      <c r="O32" s="24">
        <v>0.0006944444444444445</v>
      </c>
      <c r="P32" s="25">
        <f t="shared" si="5"/>
        <v>0.0347222222222222</v>
      </c>
      <c r="Q32" s="20">
        <f t="shared" si="5"/>
        <v>0.3090277777777776</v>
      </c>
      <c r="W32"/>
      <c r="X32"/>
      <c r="Y32"/>
      <c r="Z32"/>
      <c r="AA32"/>
    </row>
    <row r="33" spans="1:27" s="1" customFormat="1" ht="12.75">
      <c r="A33" s="12" t="s">
        <v>34</v>
      </c>
      <c r="B33" s="13" t="s">
        <v>30</v>
      </c>
      <c r="C33" s="21" t="str">
        <f t="shared" si="0"/>
        <v>-</v>
      </c>
      <c r="D33" s="22">
        <v>1.6</v>
      </c>
      <c r="E33" s="23">
        <f t="shared" si="4"/>
        <v>27.699999999999996</v>
      </c>
      <c r="F33" s="24">
        <v>0.0020833333333333333</v>
      </c>
      <c r="G33" s="25">
        <f>G32+3/24/60</f>
        <v>0.035416666666666666</v>
      </c>
      <c r="H33" s="20">
        <f>H32+3/24/60</f>
        <v>0.6812499999999999</v>
      </c>
      <c r="J33" s="12" t="s">
        <v>114</v>
      </c>
      <c r="K33" s="13" t="s">
        <v>30</v>
      </c>
      <c r="L33" s="21" t="str">
        <f t="shared" si="1"/>
        <v>-</v>
      </c>
      <c r="M33" s="22">
        <v>0.4</v>
      </c>
      <c r="N33" s="23">
        <f>M33+N32</f>
        <v>29.199999999999996</v>
      </c>
      <c r="O33" s="24">
        <v>0.0006944444444444445</v>
      </c>
      <c r="P33" s="25">
        <f t="shared" si="5"/>
        <v>0.035416666666666645</v>
      </c>
      <c r="Q33" s="20">
        <f t="shared" si="5"/>
        <v>0.30972222222222207</v>
      </c>
      <c r="W33"/>
      <c r="X33"/>
      <c r="Y33"/>
      <c r="Z33"/>
      <c r="AA33"/>
    </row>
    <row r="34" spans="1:27" s="1" customFormat="1" ht="12.75">
      <c r="A34" s="26" t="s">
        <v>29</v>
      </c>
      <c r="B34" s="27" t="s">
        <v>30</v>
      </c>
      <c r="C34" s="28">
        <f t="shared" si="0"/>
        <v>39.6</v>
      </c>
      <c r="D34" s="29">
        <v>3.3</v>
      </c>
      <c r="E34" s="30">
        <f t="shared" si="4"/>
        <v>30.999999999999996</v>
      </c>
      <c r="F34" s="31">
        <v>0.003472222222222222</v>
      </c>
      <c r="G34" s="32">
        <f>G33+5/24/60</f>
        <v>0.03888888888888889</v>
      </c>
      <c r="H34" s="33">
        <f>H33+5/24/60</f>
        <v>0.6847222222222221</v>
      </c>
      <c r="J34" s="12" t="s">
        <v>115</v>
      </c>
      <c r="K34" s="13" t="s">
        <v>30</v>
      </c>
      <c r="L34" s="21" t="str">
        <f t="shared" si="1"/>
        <v>-</v>
      </c>
      <c r="M34" s="22">
        <v>0.5</v>
      </c>
      <c r="N34" s="23">
        <f>M34+N33</f>
        <v>29.699999999999996</v>
      </c>
      <c r="O34" s="24">
        <v>0.001388888888888889</v>
      </c>
      <c r="P34" s="25">
        <f>P33+2/24/60</f>
        <v>0.036805555555555536</v>
      </c>
      <c r="Q34" s="20">
        <f>Q33+2/24/60</f>
        <v>0.31111111111111095</v>
      </c>
      <c r="W34"/>
      <c r="X34"/>
      <c r="Y34"/>
      <c r="Z34"/>
      <c r="AA34"/>
    </row>
    <row r="35" spans="1:27" s="1" customFormat="1" ht="12.75">
      <c r="A35" s="34"/>
      <c r="B35" s="35"/>
      <c r="C35" s="36"/>
      <c r="D35" s="37"/>
      <c r="E35" s="36"/>
      <c r="F35" s="38"/>
      <c r="G35" s="38"/>
      <c r="H35" s="38"/>
      <c r="J35" s="26" t="s">
        <v>27</v>
      </c>
      <c r="K35" s="27" t="s">
        <v>28</v>
      </c>
      <c r="L35" s="28" t="str">
        <f t="shared" si="1"/>
        <v>-</v>
      </c>
      <c r="M35" s="29">
        <v>1.2</v>
      </c>
      <c r="N35" s="30">
        <f>M35+N34</f>
        <v>30.899999999999995</v>
      </c>
      <c r="O35" s="31">
        <v>0.002777777777777778</v>
      </c>
      <c r="P35" s="32">
        <f>P34+4/24/60</f>
        <v>0.03958333333333331</v>
      </c>
      <c r="Q35" s="33">
        <f>Q34+4/24/60</f>
        <v>0.3138888888888887</v>
      </c>
      <c r="W35"/>
      <c r="X35"/>
      <c r="Y35"/>
      <c r="Z35"/>
      <c r="AA35"/>
    </row>
    <row r="36" spans="1:27" s="1" customFormat="1" ht="12.75">
      <c r="A36" s="34"/>
      <c r="B36" s="35"/>
      <c r="C36" s="36"/>
      <c r="D36" s="37"/>
      <c r="E36" s="36"/>
      <c r="F36" s="38"/>
      <c r="G36" s="38"/>
      <c r="H36" s="38"/>
      <c r="J36" s="34"/>
      <c r="K36" s="35"/>
      <c r="L36" s="36"/>
      <c r="M36" s="37"/>
      <c r="N36" s="36"/>
      <c r="O36" s="38"/>
      <c r="P36" s="38"/>
      <c r="Q36" s="38"/>
      <c r="W36"/>
      <c r="X36"/>
      <c r="Y36"/>
      <c r="Z36"/>
      <c r="AA36"/>
    </row>
    <row r="37" spans="1:17" ht="12.75">
      <c r="A37" s="1" t="s">
        <v>116</v>
      </c>
      <c r="J37" s="34"/>
      <c r="K37" s="34"/>
      <c r="L37" s="34"/>
      <c r="M37" s="34"/>
      <c r="N37" s="34"/>
      <c r="O37" s="34"/>
      <c r="P37" s="34"/>
      <c r="Q37" s="34"/>
    </row>
    <row r="39" ht="12.75">
      <c r="A39" s="1" t="s">
        <v>117</v>
      </c>
    </row>
    <row r="40" spans="1:27" s="1" customFormat="1" ht="12.75">
      <c r="A40" s="1" t="s">
        <v>118</v>
      </c>
      <c r="B40" s="2"/>
      <c r="C40" s="2"/>
      <c r="W40"/>
      <c r="X40"/>
      <c r="Y40"/>
      <c r="Z40"/>
      <c r="AA40"/>
    </row>
    <row r="41" spans="1:27" s="1" customFormat="1" ht="12.75">
      <c r="A41" s="1" t="s">
        <v>119</v>
      </c>
      <c r="B41" s="2"/>
      <c r="C41" s="2"/>
      <c r="W41"/>
      <c r="X41"/>
      <c r="Y41"/>
      <c r="Z41"/>
      <c r="AA41"/>
    </row>
    <row r="42" spans="1:27" s="1" customFormat="1" ht="12.75">
      <c r="A42" s="1" t="s">
        <v>120</v>
      </c>
      <c r="B42" s="2"/>
      <c r="C42" s="2"/>
      <c r="W42"/>
      <c r="X42"/>
      <c r="Y42"/>
      <c r="Z42"/>
      <c r="AA42"/>
    </row>
    <row r="43" spans="2:27" s="1" customFormat="1" ht="12.75">
      <c r="B43" s="2"/>
      <c r="C43" s="2"/>
      <c r="E43" s="39"/>
      <c r="F43" s="39"/>
      <c r="W43"/>
      <c r="X43"/>
      <c r="Y43"/>
      <c r="Z43"/>
      <c r="AA43"/>
    </row>
    <row r="44" spans="1:27" s="1" customFormat="1" ht="12.75">
      <c r="A44" s="1" t="s">
        <v>121</v>
      </c>
      <c r="B44" s="2"/>
      <c r="C44" s="2"/>
      <c r="E44" s="39"/>
      <c r="F44" s="39"/>
      <c r="W44"/>
      <c r="X44"/>
      <c r="Y44"/>
      <c r="Z44"/>
      <c r="AA44"/>
    </row>
    <row r="45" spans="1:27" s="1" customFormat="1" ht="12.75">
      <c r="A45" s="1" t="s">
        <v>122</v>
      </c>
      <c r="B45" s="2"/>
      <c r="C45" s="2"/>
      <c r="E45" s="39"/>
      <c r="F45" s="39"/>
      <c r="W45"/>
      <c r="X45"/>
      <c r="Y45"/>
      <c r="Z45"/>
      <c r="AA45"/>
    </row>
    <row r="46" ht="12.75">
      <c r="A46" s="1" t="s">
        <v>123</v>
      </c>
    </row>
  </sheetData>
  <sheetProtection selectLockedCells="1" selectUnlockedCells="1"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2777777777778" right="0.5902777777777778" top="0.31527777777777777" bottom="0.3152777777777777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39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44.00390625" style="1" customWidth="1"/>
    <col min="2" max="3" width="5.7109375" style="2" customWidth="1"/>
    <col min="4" max="7" width="5.7109375" style="1" customWidth="1"/>
    <col min="8" max="8" width="6.7109375" style="1" customWidth="1"/>
    <col min="9" max="9" width="2.7109375" style="1" customWidth="1"/>
    <col min="10" max="10" width="44.00390625" style="1" customWidth="1"/>
    <col min="11" max="16" width="5.7109375" style="1" customWidth="1"/>
    <col min="17" max="17" width="6.7109375" style="1" customWidth="1"/>
    <col min="18" max="22" width="9.140625" style="1" customWidth="1"/>
  </cols>
  <sheetData>
    <row r="1" spans="1:8" s="1" customFormat="1" ht="12.75">
      <c r="A1" s="3" t="s">
        <v>0</v>
      </c>
      <c r="B1" s="4"/>
      <c r="C1" s="4"/>
      <c r="D1" s="3"/>
      <c r="E1" s="3"/>
      <c r="F1" s="3"/>
      <c r="G1" s="3"/>
      <c r="H1" s="3"/>
    </row>
    <row r="2" spans="1:8" s="1" customFormat="1" ht="12.75">
      <c r="A2" s="3" t="s">
        <v>1</v>
      </c>
      <c r="B2" s="4"/>
      <c r="C2" s="4"/>
      <c r="D2" s="3"/>
      <c r="E2" s="3"/>
      <c r="F2" s="3"/>
      <c r="G2" s="3"/>
      <c r="H2" s="3"/>
    </row>
    <row r="3" spans="1:8" ht="12.75">
      <c r="A3" s="3" t="s">
        <v>2</v>
      </c>
      <c r="B3" s="5" t="s">
        <v>3</v>
      </c>
      <c r="C3" s="4"/>
      <c r="D3" s="3" t="s">
        <v>124</v>
      </c>
      <c r="E3" s="3"/>
      <c r="F3" s="3"/>
      <c r="G3" s="3"/>
      <c r="H3" s="3"/>
    </row>
    <row r="4" spans="1:8" ht="12.75">
      <c r="A4" s="3" t="s">
        <v>5</v>
      </c>
      <c r="B4" s="5" t="s">
        <v>6</v>
      </c>
      <c r="C4" s="4"/>
      <c r="D4" s="125">
        <v>926053</v>
      </c>
      <c r="E4" s="125"/>
      <c r="F4" s="3"/>
      <c r="G4" s="3"/>
      <c r="H4" s="3"/>
    </row>
    <row r="7" spans="1:17" ht="12.75" customHeight="1">
      <c r="A7" s="6" t="s">
        <v>7</v>
      </c>
      <c r="B7" s="126" t="s">
        <v>8</v>
      </c>
      <c r="C7" s="126" t="s">
        <v>9</v>
      </c>
      <c r="D7" s="127" t="s">
        <v>10</v>
      </c>
      <c r="E7" s="128" t="s">
        <v>11</v>
      </c>
      <c r="F7" s="127" t="s">
        <v>12</v>
      </c>
      <c r="G7" s="128" t="s">
        <v>13</v>
      </c>
      <c r="H7" s="7" t="s">
        <v>14</v>
      </c>
      <c r="J7" s="6" t="s">
        <v>7</v>
      </c>
      <c r="K7" s="126" t="s">
        <v>8</v>
      </c>
      <c r="L7" s="126" t="s">
        <v>9</v>
      </c>
      <c r="M7" s="127" t="s">
        <v>10</v>
      </c>
      <c r="N7" s="128" t="s">
        <v>11</v>
      </c>
      <c r="O7" s="127" t="s">
        <v>12</v>
      </c>
      <c r="P7" s="128" t="s">
        <v>13</v>
      </c>
      <c r="Q7" s="7" t="s">
        <v>14</v>
      </c>
    </row>
    <row r="8" spans="1:17" ht="12.75">
      <c r="A8" s="8" t="s">
        <v>19</v>
      </c>
      <c r="B8" s="126"/>
      <c r="C8" s="126"/>
      <c r="D8" s="127"/>
      <c r="E8" s="128"/>
      <c r="F8" s="127"/>
      <c r="G8" s="128"/>
      <c r="H8" s="9" t="s">
        <v>20</v>
      </c>
      <c r="J8" s="8" t="s">
        <v>19</v>
      </c>
      <c r="K8" s="126"/>
      <c r="L8" s="126"/>
      <c r="M8" s="127"/>
      <c r="N8" s="128"/>
      <c r="O8" s="127"/>
      <c r="P8" s="128"/>
      <c r="Q8" s="9" t="s">
        <v>20</v>
      </c>
    </row>
    <row r="9" spans="1:17" ht="12.75">
      <c r="A9" s="11" t="s">
        <v>24</v>
      </c>
      <c r="B9" s="126"/>
      <c r="C9" s="126"/>
      <c r="D9" s="127"/>
      <c r="E9" s="128"/>
      <c r="F9" s="127"/>
      <c r="G9" s="128"/>
      <c r="H9" s="9"/>
      <c r="J9" s="11" t="s">
        <v>24</v>
      </c>
      <c r="K9" s="126"/>
      <c r="L9" s="126"/>
      <c r="M9" s="127"/>
      <c r="N9" s="128"/>
      <c r="O9" s="127"/>
      <c r="P9" s="128"/>
      <c r="Q9" s="9"/>
    </row>
    <row r="10" spans="1:17" ht="12.75">
      <c r="A10" s="12" t="s">
        <v>27</v>
      </c>
      <c r="B10" s="13" t="s">
        <v>28</v>
      </c>
      <c r="C10" s="14"/>
      <c r="D10" s="15"/>
      <c r="E10" s="16"/>
      <c r="F10" s="17"/>
      <c r="G10" s="18"/>
      <c r="H10" s="19">
        <v>0.6548611111111111</v>
      </c>
      <c r="J10" s="12" t="s">
        <v>29</v>
      </c>
      <c r="K10" s="13" t="s">
        <v>30</v>
      </c>
      <c r="L10" s="14"/>
      <c r="M10" s="15"/>
      <c r="N10" s="16"/>
      <c r="O10" s="17"/>
      <c r="P10" s="18"/>
      <c r="Q10" s="20">
        <v>0.2798611111111111</v>
      </c>
    </row>
    <row r="11" spans="1:17" ht="12.75">
      <c r="A11" s="12" t="s">
        <v>125</v>
      </c>
      <c r="B11" s="13" t="s">
        <v>30</v>
      </c>
      <c r="C11" s="21" t="str">
        <f aca="true" t="shared" si="0" ref="C11:C28">IF(D11&gt;2.9,D11/F11/24,"-")</f>
        <v>-</v>
      </c>
      <c r="D11" s="22">
        <v>1.2</v>
      </c>
      <c r="E11" s="23">
        <f>D11+D10</f>
        <v>1.2</v>
      </c>
      <c r="F11" s="24">
        <v>0.002777777777777778</v>
      </c>
      <c r="G11" s="25">
        <f>G10+4/24/60</f>
        <v>0.0027777777777777775</v>
      </c>
      <c r="H11" s="20">
        <f>H10+4/24/60</f>
        <v>0.6576388888888889</v>
      </c>
      <c r="J11" s="12" t="s">
        <v>34</v>
      </c>
      <c r="K11" s="13" t="s">
        <v>30</v>
      </c>
      <c r="L11" s="21">
        <f aca="true" t="shared" si="1" ref="L11:L28">IF(M11&gt;2.9,M11/O11/24,"-")</f>
        <v>39.6</v>
      </c>
      <c r="M11" s="22">
        <v>3.3</v>
      </c>
      <c r="N11" s="23">
        <f>M11+M10</f>
        <v>3.3</v>
      </c>
      <c r="O11" s="24">
        <v>0.003472222222222222</v>
      </c>
      <c r="P11" s="25">
        <f>P10+5/24/60</f>
        <v>0.0034722222222222225</v>
      </c>
      <c r="Q11" s="20">
        <f>Q10+5/24/60</f>
        <v>0.2833333333333333</v>
      </c>
    </row>
    <row r="12" spans="1:27" s="1" customFormat="1" ht="12.75">
      <c r="A12" s="12" t="s">
        <v>126</v>
      </c>
      <c r="B12" s="13" t="s">
        <v>30</v>
      </c>
      <c r="C12" s="21" t="str">
        <f t="shared" si="0"/>
        <v>-</v>
      </c>
      <c r="D12" s="22">
        <v>1</v>
      </c>
      <c r="E12" s="23">
        <f>D12+E11</f>
        <v>2.2</v>
      </c>
      <c r="F12" s="24">
        <v>0.0020833333333333333</v>
      </c>
      <c r="G12" s="25">
        <f>G11+3/24/60</f>
        <v>0.004861111111111111</v>
      </c>
      <c r="H12" s="20">
        <f>H11+3/24/60</f>
        <v>0.6597222222222222</v>
      </c>
      <c r="J12" s="12" t="s">
        <v>38</v>
      </c>
      <c r="K12" s="13" t="s">
        <v>30</v>
      </c>
      <c r="L12" s="21" t="str">
        <f t="shared" si="1"/>
        <v>-</v>
      </c>
      <c r="M12" s="22">
        <v>1.6</v>
      </c>
      <c r="N12" s="23">
        <f>M12+N11</f>
        <v>4.9</v>
      </c>
      <c r="O12" s="24">
        <v>0.0020833333333333333</v>
      </c>
      <c r="P12" s="25">
        <f>P11+3/24/60</f>
        <v>0.005555555555555556</v>
      </c>
      <c r="Q12" s="20">
        <f>Q11+3/24/60</f>
        <v>0.28541666666666665</v>
      </c>
      <c r="W12"/>
      <c r="X12"/>
      <c r="Y12"/>
      <c r="Z12"/>
      <c r="AA12"/>
    </row>
    <row r="13" spans="1:27" s="1" customFormat="1" ht="12.75">
      <c r="A13" s="12" t="s">
        <v>127</v>
      </c>
      <c r="B13" s="13" t="s">
        <v>30</v>
      </c>
      <c r="C13" s="21" t="str">
        <f t="shared" si="0"/>
        <v>-</v>
      </c>
      <c r="D13" s="22">
        <v>1</v>
      </c>
      <c r="E13" s="23">
        <f>E12+D13</f>
        <v>3.2</v>
      </c>
      <c r="F13" s="24">
        <v>0.0020833333333333333</v>
      </c>
      <c r="G13" s="25">
        <f>G12+3/24/60</f>
        <v>0.006944444444444444</v>
      </c>
      <c r="H13" s="20">
        <f>H12+3/24/60</f>
        <v>0.6618055555555555</v>
      </c>
      <c r="J13" s="12" t="s">
        <v>42</v>
      </c>
      <c r="K13" s="13" t="s">
        <v>30</v>
      </c>
      <c r="L13" s="21" t="str">
        <f t="shared" si="1"/>
        <v>-</v>
      </c>
      <c r="M13" s="22">
        <v>0.7</v>
      </c>
      <c r="N13" s="23">
        <f>N12+M13</f>
        <v>5.6000000000000005</v>
      </c>
      <c r="O13" s="24">
        <v>0.001388888888888889</v>
      </c>
      <c r="P13" s="25">
        <f>P12+2/24/60</f>
        <v>0.006944444444444444</v>
      </c>
      <c r="Q13" s="20">
        <f>Q12+2/24/60</f>
        <v>0.28680555555555554</v>
      </c>
      <c r="W13"/>
      <c r="X13"/>
      <c r="Y13"/>
      <c r="Z13"/>
      <c r="AA13"/>
    </row>
    <row r="14" spans="1:27" s="1" customFormat="1" ht="12.75">
      <c r="A14" s="12" t="s">
        <v>128</v>
      </c>
      <c r="B14" s="13" t="s">
        <v>77</v>
      </c>
      <c r="C14" s="21">
        <f t="shared" si="0"/>
        <v>43.20000000000001</v>
      </c>
      <c r="D14" s="22">
        <v>3.6</v>
      </c>
      <c r="E14" s="23">
        <f aca="true" t="shared" si="2" ref="E14:E28">D14+E13</f>
        <v>6.800000000000001</v>
      </c>
      <c r="F14" s="24">
        <v>0.003472222222222222</v>
      </c>
      <c r="G14" s="25">
        <f>G13+5/24/60</f>
        <v>0.010416666666666666</v>
      </c>
      <c r="H14" s="20">
        <f>H13+5/24/60</f>
        <v>0.6652777777777777</v>
      </c>
      <c r="J14" s="12" t="s">
        <v>46</v>
      </c>
      <c r="K14" s="13" t="s">
        <v>30</v>
      </c>
      <c r="L14" s="21" t="str">
        <f t="shared" si="1"/>
        <v>-</v>
      </c>
      <c r="M14" s="22">
        <v>1</v>
      </c>
      <c r="N14" s="23">
        <f aca="true" t="shared" si="3" ref="N14:N28">M14+N13</f>
        <v>6.6000000000000005</v>
      </c>
      <c r="O14" s="24">
        <v>0.0020833333333333333</v>
      </c>
      <c r="P14" s="25">
        <f>P13+3/24/60</f>
        <v>0.009027777777777777</v>
      </c>
      <c r="Q14" s="20">
        <f>Q13+3/24/60</f>
        <v>0.28888888888888886</v>
      </c>
      <c r="W14"/>
      <c r="X14"/>
      <c r="Y14"/>
      <c r="Z14"/>
      <c r="AA14"/>
    </row>
    <row r="15" spans="1:27" s="1" customFormat="1" ht="12.75">
      <c r="A15" s="12" t="s">
        <v>129</v>
      </c>
      <c r="B15" s="13" t="s">
        <v>77</v>
      </c>
      <c r="C15" s="21" t="str">
        <f t="shared" si="0"/>
        <v>-</v>
      </c>
      <c r="D15" s="22">
        <v>1.8</v>
      </c>
      <c r="E15" s="23">
        <f t="shared" si="2"/>
        <v>8.600000000000001</v>
      </c>
      <c r="F15" s="24">
        <v>0.001388888888888889</v>
      </c>
      <c r="G15" s="25">
        <f>G14+2/24/60</f>
        <v>0.011805555555555555</v>
      </c>
      <c r="H15" s="20">
        <f>H14+2/24/60</f>
        <v>0.6666666666666666</v>
      </c>
      <c r="J15" s="12" t="s">
        <v>50</v>
      </c>
      <c r="K15" s="13" t="s">
        <v>30</v>
      </c>
      <c r="L15" s="21" t="str">
        <f t="shared" si="1"/>
        <v>-</v>
      </c>
      <c r="M15" s="22">
        <v>0.5</v>
      </c>
      <c r="N15" s="23">
        <f t="shared" si="3"/>
        <v>7.1000000000000005</v>
      </c>
      <c r="O15" s="24">
        <v>0.001388888888888889</v>
      </c>
      <c r="P15" s="25">
        <f>P14+2/24/60</f>
        <v>0.010416666666666666</v>
      </c>
      <c r="Q15" s="20">
        <f>Q14+2/24/60</f>
        <v>0.29027777777777775</v>
      </c>
      <c r="W15"/>
      <c r="X15"/>
      <c r="Y15"/>
      <c r="Z15"/>
      <c r="AA15"/>
    </row>
    <row r="16" spans="1:27" s="1" customFormat="1" ht="12.75">
      <c r="A16" s="12" t="s">
        <v>130</v>
      </c>
      <c r="B16" s="13" t="s">
        <v>77</v>
      </c>
      <c r="C16" s="21" t="str">
        <f t="shared" si="0"/>
        <v>-</v>
      </c>
      <c r="D16" s="22">
        <v>0.8</v>
      </c>
      <c r="E16" s="23">
        <f t="shared" si="2"/>
        <v>9.400000000000002</v>
      </c>
      <c r="F16" s="24">
        <v>0.0006944444444444445</v>
      </c>
      <c r="G16" s="25">
        <f>G15+1/24/60</f>
        <v>0.012499999999999999</v>
      </c>
      <c r="H16" s="20">
        <f>H15+1/24/60</f>
        <v>0.6673611111111111</v>
      </c>
      <c r="J16" s="12" t="s">
        <v>54</v>
      </c>
      <c r="K16" s="13" t="s">
        <v>30</v>
      </c>
      <c r="L16" s="21" t="str">
        <f t="shared" si="1"/>
        <v>-</v>
      </c>
      <c r="M16" s="22">
        <v>2.4</v>
      </c>
      <c r="N16" s="23">
        <f t="shared" si="3"/>
        <v>9.5</v>
      </c>
      <c r="O16" s="24">
        <v>0.0020833333333333333</v>
      </c>
      <c r="P16" s="25">
        <f>P15+3/24/60</f>
        <v>0.012499999999999999</v>
      </c>
      <c r="Q16" s="20">
        <f>Q15+3/24/60</f>
        <v>0.29236111111111107</v>
      </c>
      <c r="W16"/>
      <c r="X16"/>
      <c r="Y16"/>
      <c r="Z16"/>
      <c r="AA16"/>
    </row>
    <row r="17" spans="1:27" s="1" customFormat="1" ht="12.75">
      <c r="A17" s="12" t="s">
        <v>83</v>
      </c>
      <c r="B17" s="13" t="s">
        <v>64</v>
      </c>
      <c r="C17" s="21" t="str">
        <f t="shared" si="0"/>
        <v>-</v>
      </c>
      <c r="D17" s="22">
        <v>1.5</v>
      </c>
      <c r="E17" s="23">
        <f t="shared" si="2"/>
        <v>10.900000000000002</v>
      </c>
      <c r="F17" s="24">
        <v>0.001388888888888889</v>
      </c>
      <c r="G17" s="25">
        <f>G16+2/24/60</f>
        <v>0.013888888888888888</v>
      </c>
      <c r="H17" s="20">
        <f>H16+2/24/60</f>
        <v>0.66875</v>
      </c>
      <c r="J17" s="12" t="s">
        <v>58</v>
      </c>
      <c r="K17" s="13" t="s">
        <v>30</v>
      </c>
      <c r="L17" s="21" t="str">
        <f t="shared" si="1"/>
        <v>-</v>
      </c>
      <c r="M17" s="22">
        <v>2.2</v>
      </c>
      <c r="N17" s="23">
        <f t="shared" si="3"/>
        <v>11.7</v>
      </c>
      <c r="O17" s="24">
        <v>0.0020833333333333333</v>
      </c>
      <c r="P17" s="25">
        <f>P16+3/24/60</f>
        <v>0.014583333333333332</v>
      </c>
      <c r="Q17" s="20">
        <f>Q16+3/24/60</f>
        <v>0.2944444444444444</v>
      </c>
      <c r="W17"/>
      <c r="X17"/>
      <c r="Y17"/>
      <c r="Z17"/>
      <c r="AA17"/>
    </row>
    <row r="18" spans="1:27" s="1" customFormat="1" ht="12.75">
      <c r="A18" s="12" t="s">
        <v>87</v>
      </c>
      <c r="B18" s="13" t="s">
        <v>64</v>
      </c>
      <c r="C18" s="21" t="str">
        <f t="shared" si="0"/>
        <v>-</v>
      </c>
      <c r="D18" s="22">
        <v>1.9</v>
      </c>
      <c r="E18" s="23">
        <f t="shared" si="2"/>
        <v>12.800000000000002</v>
      </c>
      <c r="F18" s="24">
        <v>0.0020833333333333333</v>
      </c>
      <c r="G18" s="25">
        <f>G17+3/24/60</f>
        <v>0.01597222222222222</v>
      </c>
      <c r="H18" s="20">
        <f>H17+3/24/60</f>
        <v>0.6708333333333333</v>
      </c>
      <c r="J18" s="12" t="s">
        <v>63</v>
      </c>
      <c r="K18" s="13" t="s">
        <v>64</v>
      </c>
      <c r="L18" s="21" t="str">
        <f t="shared" si="1"/>
        <v>-</v>
      </c>
      <c r="M18" s="22">
        <v>0.5</v>
      </c>
      <c r="N18" s="23">
        <f t="shared" si="3"/>
        <v>12.2</v>
      </c>
      <c r="O18" s="24">
        <v>0.0006944444444444445</v>
      </c>
      <c r="P18" s="25">
        <f>P17+1/24/60</f>
        <v>0.015277777777777776</v>
      </c>
      <c r="Q18" s="20">
        <f>Q17+1/24/60</f>
        <v>0.29513888888888884</v>
      </c>
      <c r="W18"/>
      <c r="X18"/>
      <c r="Y18"/>
      <c r="Z18"/>
      <c r="AA18"/>
    </row>
    <row r="19" spans="1:27" s="1" customFormat="1" ht="12.75">
      <c r="A19" s="12" t="s">
        <v>90</v>
      </c>
      <c r="B19" s="13" t="s">
        <v>64</v>
      </c>
      <c r="C19" s="21" t="str">
        <f t="shared" si="0"/>
        <v>-</v>
      </c>
      <c r="D19" s="22">
        <v>1.2</v>
      </c>
      <c r="E19" s="23">
        <f t="shared" si="2"/>
        <v>14.000000000000002</v>
      </c>
      <c r="F19" s="24">
        <v>0.001388888888888889</v>
      </c>
      <c r="G19" s="25">
        <f>G18+2/24/60</f>
        <v>0.01736111111111111</v>
      </c>
      <c r="H19" s="20">
        <f>H18+2/24/60</f>
        <v>0.6722222222222222</v>
      </c>
      <c r="J19" s="12" t="s">
        <v>68</v>
      </c>
      <c r="K19" s="13" t="s">
        <v>64</v>
      </c>
      <c r="L19" s="21" t="str">
        <f t="shared" si="1"/>
        <v>-</v>
      </c>
      <c r="M19" s="22">
        <v>2.2</v>
      </c>
      <c r="N19" s="23">
        <f t="shared" si="3"/>
        <v>14.399999999999999</v>
      </c>
      <c r="O19" s="24">
        <v>0.0020833333333333333</v>
      </c>
      <c r="P19" s="25">
        <f>P18+3/24/60</f>
        <v>0.01736111111111111</v>
      </c>
      <c r="Q19" s="20">
        <f>Q18+3/24/60</f>
        <v>0.29722222222222217</v>
      </c>
      <c r="W19"/>
      <c r="X19"/>
      <c r="Y19"/>
      <c r="Z19"/>
      <c r="AA19"/>
    </row>
    <row r="20" spans="1:27" s="1" customFormat="1" ht="12.75">
      <c r="A20" s="12" t="s">
        <v>94</v>
      </c>
      <c r="B20" s="13" t="s">
        <v>64</v>
      </c>
      <c r="C20" s="21" t="str">
        <f t="shared" si="0"/>
        <v>-</v>
      </c>
      <c r="D20" s="22">
        <v>2.2</v>
      </c>
      <c r="E20" s="23">
        <f t="shared" si="2"/>
        <v>16.200000000000003</v>
      </c>
      <c r="F20" s="24">
        <v>0.0020833333333333333</v>
      </c>
      <c r="G20" s="25">
        <f>G19+3/24/60</f>
        <v>0.01944444444444444</v>
      </c>
      <c r="H20" s="20">
        <f>H19+3/24/60</f>
        <v>0.6743055555555555</v>
      </c>
      <c r="J20" s="12" t="s">
        <v>72</v>
      </c>
      <c r="K20" s="13" t="s">
        <v>64</v>
      </c>
      <c r="L20" s="21" t="str">
        <f t="shared" si="1"/>
        <v>-</v>
      </c>
      <c r="M20" s="22">
        <v>1.2</v>
      </c>
      <c r="N20" s="23">
        <f t="shared" si="3"/>
        <v>15.599999999999998</v>
      </c>
      <c r="O20" s="24">
        <v>0.001388888888888889</v>
      </c>
      <c r="P20" s="25">
        <f>P19+2/24/60</f>
        <v>0.018749999999999996</v>
      </c>
      <c r="Q20" s="20">
        <f>Q19+2/24/60</f>
        <v>0.29861111111111105</v>
      </c>
      <c r="W20"/>
      <c r="X20"/>
      <c r="Y20"/>
      <c r="Z20"/>
      <c r="AA20"/>
    </row>
    <row r="21" spans="1:27" s="1" customFormat="1" ht="12.75">
      <c r="A21" s="12" t="s">
        <v>58</v>
      </c>
      <c r="B21" s="13" t="s">
        <v>30</v>
      </c>
      <c r="C21" s="21" t="str">
        <f t="shared" si="0"/>
        <v>-</v>
      </c>
      <c r="D21" s="22">
        <v>0.4</v>
      </c>
      <c r="E21" s="23">
        <f t="shared" si="2"/>
        <v>16.6</v>
      </c>
      <c r="F21" s="24">
        <v>0.0006944444444444445</v>
      </c>
      <c r="G21" s="25">
        <f>G20+1/24/60</f>
        <v>0.020138888888888887</v>
      </c>
      <c r="H21" s="20">
        <f>H20+1/24/60</f>
        <v>0.6749999999999999</v>
      </c>
      <c r="J21" s="12" t="s">
        <v>76</v>
      </c>
      <c r="K21" s="13" t="s">
        <v>77</v>
      </c>
      <c r="L21" s="21" t="str">
        <f t="shared" si="1"/>
        <v>-</v>
      </c>
      <c r="M21" s="22">
        <v>1.9</v>
      </c>
      <c r="N21" s="23">
        <f t="shared" si="3"/>
        <v>17.499999999999996</v>
      </c>
      <c r="O21" s="24">
        <v>0.0020833333333333333</v>
      </c>
      <c r="P21" s="25">
        <f>P20+3/24/60</f>
        <v>0.02083333333333333</v>
      </c>
      <c r="Q21" s="20">
        <f>Q20+3/24/60</f>
        <v>0.3006944444444444</v>
      </c>
      <c r="W21"/>
      <c r="X21"/>
      <c r="Y21"/>
      <c r="Z21"/>
      <c r="AA21"/>
    </row>
    <row r="22" spans="1:27" s="1" customFormat="1" ht="12.75">
      <c r="A22" s="12" t="s">
        <v>54</v>
      </c>
      <c r="B22" s="13" t="s">
        <v>30</v>
      </c>
      <c r="C22" s="21" t="str">
        <f t="shared" si="0"/>
        <v>-</v>
      </c>
      <c r="D22" s="22">
        <v>2.2</v>
      </c>
      <c r="E22" s="23">
        <f t="shared" si="2"/>
        <v>18.8</v>
      </c>
      <c r="F22" s="24">
        <v>0.0020833333333333333</v>
      </c>
      <c r="G22" s="25">
        <f>G21+2/24/60</f>
        <v>0.021527777777777774</v>
      </c>
      <c r="H22" s="20">
        <f>H21+2/24/60</f>
        <v>0.6763888888888888</v>
      </c>
      <c r="J22" s="12" t="s">
        <v>130</v>
      </c>
      <c r="K22" s="13" t="s">
        <v>77</v>
      </c>
      <c r="L22" s="21" t="str">
        <f t="shared" si="1"/>
        <v>-</v>
      </c>
      <c r="M22" s="22">
        <v>1.4</v>
      </c>
      <c r="N22" s="23">
        <f t="shared" si="3"/>
        <v>18.899999999999995</v>
      </c>
      <c r="O22" s="24">
        <v>0.001388888888888889</v>
      </c>
      <c r="P22" s="25">
        <f>P21+2/24/60</f>
        <v>0.022222222222222216</v>
      </c>
      <c r="Q22" s="20">
        <f>Q21+2/24/60</f>
        <v>0.30208333333333326</v>
      </c>
      <c r="W22"/>
      <c r="X22"/>
      <c r="Y22"/>
      <c r="Z22"/>
      <c r="AA22"/>
    </row>
    <row r="23" spans="1:27" s="1" customFormat="1" ht="12.75">
      <c r="A23" s="12" t="s">
        <v>50</v>
      </c>
      <c r="B23" s="13" t="s">
        <v>30</v>
      </c>
      <c r="C23" s="21" t="str">
        <f t="shared" si="0"/>
        <v>-</v>
      </c>
      <c r="D23" s="22">
        <v>2.4</v>
      </c>
      <c r="E23" s="23">
        <f t="shared" si="2"/>
        <v>21.2</v>
      </c>
      <c r="F23" s="24">
        <v>0.0020833333333333333</v>
      </c>
      <c r="G23" s="25">
        <f>G22+3/24/60</f>
        <v>0.023611111111111107</v>
      </c>
      <c r="H23" s="20">
        <f>H22+3/24/60</f>
        <v>0.6784722222222221</v>
      </c>
      <c r="J23" s="12" t="s">
        <v>129</v>
      </c>
      <c r="K23" s="13" t="s">
        <v>77</v>
      </c>
      <c r="L23" s="21" t="str">
        <f t="shared" si="1"/>
        <v>-</v>
      </c>
      <c r="M23" s="22">
        <v>0.8</v>
      </c>
      <c r="N23" s="23">
        <f t="shared" si="3"/>
        <v>19.699999999999996</v>
      </c>
      <c r="O23" s="24">
        <v>0.0006944444444444445</v>
      </c>
      <c r="P23" s="25">
        <f>P22+1/24/60</f>
        <v>0.02291666666666666</v>
      </c>
      <c r="Q23" s="20">
        <f>Q22+1/24/60</f>
        <v>0.3027777777777777</v>
      </c>
      <c r="W23"/>
      <c r="X23"/>
      <c r="Y23"/>
      <c r="Z23"/>
      <c r="AA23"/>
    </row>
    <row r="24" spans="1:27" s="1" customFormat="1" ht="12.75">
      <c r="A24" s="12" t="s">
        <v>46</v>
      </c>
      <c r="B24" s="13" t="s">
        <v>30</v>
      </c>
      <c r="C24" s="21" t="str">
        <f t="shared" si="0"/>
        <v>-</v>
      </c>
      <c r="D24" s="22">
        <v>0.5</v>
      </c>
      <c r="E24" s="23">
        <f t="shared" si="2"/>
        <v>21.7</v>
      </c>
      <c r="F24" s="24">
        <v>0.001388888888888889</v>
      </c>
      <c r="G24" s="25">
        <f>G23+2/24/60</f>
        <v>0.024999999999999994</v>
      </c>
      <c r="H24" s="20">
        <f>H23+2/24/60</f>
        <v>0.679861111111111</v>
      </c>
      <c r="J24" s="12" t="s">
        <v>128</v>
      </c>
      <c r="K24" s="13" t="s">
        <v>77</v>
      </c>
      <c r="L24" s="21" t="str">
        <f t="shared" si="1"/>
        <v>-</v>
      </c>
      <c r="M24" s="22">
        <v>1.9</v>
      </c>
      <c r="N24" s="23">
        <f t="shared" si="3"/>
        <v>21.599999999999994</v>
      </c>
      <c r="O24" s="24">
        <v>0.001388888888888889</v>
      </c>
      <c r="P24" s="25">
        <f>P23+2/24/60</f>
        <v>0.02430555555555555</v>
      </c>
      <c r="Q24" s="20">
        <f>Q23+2/24/60</f>
        <v>0.3041666666666666</v>
      </c>
      <c r="W24"/>
      <c r="X24"/>
      <c r="Y24"/>
      <c r="Z24"/>
      <c r="AA24"/>
    </row>
    <row r="25" spans="1:27" s="1" customFormat="1" ht="12.75">
      <c r="A25" s="12" t="s">
        <v>42</v>
      </c>
      <c r="B25" s="13" t="s">
        <v>30</v>
      </c>
      <c r="C25" s="21" t="str">
        <f t="shared" si="0"/>
        <v>-</v>
      </c>
      <c r="D25" s="22">
        <v>1</v>
      </c>
      <c r="E25" s="23">
        <f t="shared" si="2"/>
        <v>22.7</v>
      </c>
      <c r="F25" s="24">
        <v>0.0020833333333333333</v>
      </c>
      <c r="G25" s="25">
        <f>G24+3/24/60</f>
        <v>0.027083333333333327</v>
      </c>
      <c r="H25" s="20">
        <f>H24+3/24/60</f>
        <v>0.6819444444444444</v>
      </c>
      <c r="J25" s="12" t="s">
        <v>131</v>
      </c>
      <c r="K25" s="13" t="s">
        <v>30</v>
      </c>
      <c r="L25" s="21">
        <f t="shared" si="1"/>
        <v>43.20000000000001</v>
      </c>
      <c r="M25" s="22">
        <v>3.6</v>
      </c>
      <c r="N25" s="23">
        <f t="shared" si="3"/>
        <v>25.199999999999996</v>
      </c>
      <c r="O25" s="24">
        <v>0.003472222222222222</v>
      </c>
      <c r="P25" s="25">
        <f>P24+5/24/60</f>
        <v>0.027777777777777773</v>
      </c>
      <c r="Q25" s="20">
        <f>Q24+5/24/60</f>
        <v>0.3076388888888888</v>
      </c>
      <c r="W25"/>
      <c r="X25"/>
      <c r="Y25"/>
      <c r="Z25"/>
      <c r="AA25"/>
    </row>
    <row r="26" spans="1:27" s="1" customFormat="1" ht="12.75">
      <c r="A26" s="12" t="s">
        <v>38</v>
      </c>
      <c r="B26" s="13" t="s">
        <v>30</v>
      </c>
      <c r="C26" s="21" t="str">
        <f t="shared" si="0"/>
        <v>-</v>
      </c>
      <c r="D26" s="22">
        <v>0.7</v>
      </c>
      <c r="E26" s="23">
        <f t="shared" si="2"/>
        <v>23.4</v>
      </c>
      <c r="F26" s="24">
        <v>0.001388888888888889</v>
      </c>
      <c r="G26" s="25">
        <f>G25+2/24/60</f>
        <v>0.028472222222222215</v>
      </c>
      <c r="H26" s="20">
        <f>H25+2/24/60</f>
        <v>0.6833333333333332</v>
      </c>
      <c r="J26" s="12" t="s">
        <v>132</v>
      </c>
      <c r="K26" s="13" t="s">
        <v>30</v>
      </c>
      <c r="L26" s="21" t="str">
        <f t="shared" si="1"/>
        <v>-</v>
      </c>
      <c r="M26" s="22">
        <v>1</v>
      </c>
      <c r="N26" s="23">
        <f t="shared" si="3"/>
        <v>26.199999999999996</v>
      </c>
      <c r="O26" s="24">
        <v>0.0020833333333333333</v>
      </c>
      <c r="P26" s="25">
        <f>P25+3/24/60</f>
        <v>0.029861111111111106</v>
      </c>
      <c r="Q26" s="20">
        <f>Q25+3/24/60</f>
        <v>0.3097222222222221</v>
      </c>
      <c r="W26"/>
      <c r="X26"/>
      <c r="Y26"/>
      <c r="Z26"/>
      <c r="AA26"/>
    </row>
    <row r="27" spans="1:27" s="1" customFormat="1" ht="12.75">
      <c r="A27" s="12" t="s">
        <v>34</v>
      </c>
      <c r="B27" s="13" t="s">
        <v>30</v>
      </c>
      <c r="C27" s="21" t="str">
        <f t="shared" si="0"/>
        <v>-</v>
      </c>
      <c r="D27" s="22">
        <v>1.6</v>
      </c>
      <c r="E27" s="23">
        <f t="shared" si="2"/>
        <v>25</v>
      </c>
      <c r="F27" s="24">
        <v>0.0020833333333333333</v>
      </c>
      <c r="G27" s="25">
        <f>G26+3/24/60</f>
        <v>0.030555555555555548</v>
      </c>
      <c r="H27" s="20">
        <f>H26+3/24/60</f>
        <v>0.6854166666666666</v>
      </c>
      <c r="J27" s="12" t="s">
        <v>133</v>
      </c>
      <c r="K27" s="13" t="s">
        <v>30</v>
      </c>
      <c r="L27" s="21" t="str">
        <f t="shared" si="1"/>
        <v>-</v>
      </c>
      <c r="M27" s="22">
        <v>0.9</v>
      </c>
      <c r="N27" s="23">
        <f t="shared" si="3"/>
        <v>27.099999999999994</v>
      </c>
      <c r="O27" s="24">
        <v>0.001388888888888889</v>
      </c>
      <c r="P27" s="25">
        <f>P26+2/24/60</f>
        <v>0.031249999999999993</v>
      </c>
      <c r="Q27" s="20">
        <f>Q26+2/24/60</f>
        <v>0.311111111111111</v>
      </c>
      <c r="W27"/>
      <c r="X27"/>
      <c r="Y27"/>
      <c r="Z27"/>
      <c r="AA27"/>
    </row>
    <row r="28" spans="1:27" s="1" customFormat="1" ht="12.75">
      <c r="A28" s="26" t="s">
        <v>29</v>
      </c>
      <c r="B28" s="27" t="s">
        <v>30</v>
      </c>
      <c r="C28" s="28">
        <f t="shared" si="0"/>
        <v>39.6</v>
      </c>
      <c r="D28" s="29">
        <v>3.3</v>
      </c>
      <c r="E28" s="30">
        <f t="shared" si="2"/>
        <v>28.3</v>
      </c>
      <c r="F28" s="31">
        <v>0.003472222222222222</v>
      </c>
      <c r="G28" s="32">
        <f>G27+5/24/60</f>
        <v>0.03402777777777777</v>
      </c>
      <c r="H28" s="33">
        <f>H27+5/24/60</f>
        <v>0.6888888888888888</v>
      </c>
      <c r="J28" s="26" t="s">
        <v>27</v>
      </c>
      <c r="K28" s="27" t="s">
        <v>28</v>
      </c>
      <c r="L28" s="28" t="str">
        <f t="shared" si="1"/>
        <v>-</v>
      </c>
      <c r="M28" s="29">
        <v>1.1</v>
      </c>
      <c r="N28" s="30">
        <f t="shared" si="3"/>
        <v>28.199999999999996</v>
      </c>
      <c r="O28" s="31">
        <v>0.002777777777777778</v>
      </c>
      <c r="P28" s="32">
        <f>P27+4/24/60</f>
        <v>0.03402777777777777</v>
      </c>
      <c r="Q28" s="33">
        <f>Q27+4/24/60</f>
        <v>0.3138888888888888</v>
      </c>
      <c r="W28"/>
      <c r="X28"/>
      <c r="Y28"/>
      <c r="Z28"/>
      <c r="AA28"/>
    </row>
    <row r="29" spans="1:27" s="1" customFormat="1" ht="12.75">
      <c r="A29" s="34"/>
      <c r="B29" s="35"/>
      <c r="C29" s="36"/>
      <c r="D29" s="37"/>
      <c r="E29" s="36"/>
      <c r="F29" s="38"/>
      <c r="G29" s="38"/>
      <c r="H29" s="38"/>
      <c r="J29" s="34"/>
      <c r="K29" s="35"/>
      <c r="L29" s="36"/>
      <c r="M29" s="37"/>
      <c r="N29" s="36"/>
      <c r="O29" s="38"/>
      <c r="P29" s="38"/>
      <c r="Q29" s="38"/>
      <c r="W29"/>
      <c r="X29"/>
      <c r="Y29"/>
      <c r="Z29"/>
      <c r="AA29"/>
    </row>
    <row r="30" spans="1:17" ht="12.75">
      <c r="A30" s="1" t="s">
        <v>116</v>
      </c>
      <c r="J30" s="34"/>
      <c r="K30" s="34"/>
      <c r="L30" s="34"/>
      <c r="M30" s="34"/>
      <c r="N30" s="34"/>
      <c r="O30" s="34"/>
      <c r="P30" s="34"/>
      <c r="Q30" s="34"/>
    </row>
    <row r="32" ht="12.75">
      <c r="A32" s="1" t="s">
        <v>117</v>
      </c>
    </row>
    <row r="33" spans="1:27" s="1" customFormat="1" ht="12.75">
      <c r="A33" s="1" t="s">
        <v>118</v>
      </c>
      <c r="B33" s="2"/>
      <c r="C33" s="2"/>
      <c r="W33"/>
      <c r="X33"/>
      <c r="Y33"/>
      <c r="Z33"/>
      <c r="AA33"/>
    </row>
    <row r="34" spans="1:27" s="1" customFormat="1" ht="12.75">
      <c r="A34" s="1" t="s">
        <v>119</v>
      </c>
      <c r="B34" s="2"/>
      <c r="C34" s="2"/>
      <c r="W34"/>
      <c r="X34"/>
      <c r="Y34"/>
      <c r="Z34"/>
      <c r="AA34"/>
    </row>
    <row r="35" spans="1:27" s="1" customFormat="1" ht="12.75">
      <c r="A35" s="1" t="s">
        <v>120</v>
      </c>
      <c r="B35" s="2"/>
      <c r="C35" s="2"/>
      <c r="W35"/>
      <c r="X35"/>
      <c r="Y35"/>
      <c r="Z35"/>
      <c r="AA35"/>
    </row>
    <row r="36" spans="2:27" s="1" customFormat="1" ht="12.75">
      <c r="B36" s="2"/>
      <c r="C36" s="2"/>
      <c r="E36" s="39"/>
      <c r="F36" s="39"/>
      <c r="W36"/>
      <c r="X36"/>
      <c r="Y36"/>
      <c r="Z36"/>
      <c r="AA36"/>
    </row>
    <row r="37" spans="1:27" s="1" customFormat="1" ht="12.75">
      <c r="A37" s="1" t="s">
        <v>121</v>
      </c>
      <c r="B37" s="2"/>
      <c r="C37" s="2"/>
      <c r="E37" s="39"/>
      <c r="F37" s="39"/>
      <c r="W37"/>
      <c r="X37"/>
      <c r="Y37"/>
      <c r="Z37"/>
      <c r="AA37"/>
    </row>
    <row r="38" spans="1:27" s="1" customFormat="1" ht="12.75">
      <c r="A38" s="1" t="s">
        <v>122</v>
      </c>
      <c r="B38" s="2"/>
      <c r="C38" s="2"/>
      <c r="E38" s="39"/>
      <c r="F38" s="39"/>
      <c r="W38"/>
      <c r="X38"/>
      <c r="Y38"/>
      <c r="Z38"/>
      <c r="AA38"/>
    </row>
    <row r="39" ht="12.75">
      <c r="A39" s="1" t="s">
        <v>134</v>
      </c>
    </row>
  </sheetData>
  <sheetProtection selectLockedCells="1" selectUnlockedCells="1"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2777777777778" right="0.5902777777777778" top="0.31527777777777777" bottom="0.31527777777777777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155"/>
  <sheetViews>
    <sheetView tabSelected="1" zoomScalePageLayoutView="0" workbookViewId="0" topLeftCell="A7">
      <selection activeCell="G8" sqref="G8:G10"/>
    </sheetView>
  </sheetViews>
  <sheetFormatPr defaultColWidth="9.140625" defaultRowHeight="12.75"/>
  <cols>
    <col min="1" max="1" width="6.8515625" style="0" customWidth="1"/>
    <col min="2" max="2" width="6.8515625" style="40" customWidth="1"/>
    <col min="3" max="3" width="30.140625" style="40" customWidth="1"/>
    <col min="4" max="4" width="7.8515625" style="40" customWidth="1"/>
    <col min="5" max="5" width="8.421875" style="41" customWidth="1"/>
    <col min="6" max="6" width="7.28125" style="41" customWidth="1"/>
    <col min="7" max="10" width="8.421875" style="41" customWidth="1"/>
    <col min="11" max="11" width="7.28125" style="41" customWidth="1"/>
    <col min="12" max="12" width="7.140625" style="41" customWidth="1"/>
    <col min="13" max="15" width="8.00390625" style="41" customWidth="1"/>
    <col min="16" max="17" width="8.421875" style="41" customWidth="1"/>
    <col min="18" max="18" width="8.7109375" style="41" customWidth="1"/>
    <col min="19" max="19" width="37.8515625" style="41" customWidth="1"/>
    <col min="20" max="20" width="5.7109375" style="41" customWidth="1"/>
    <col min="21" max="21" width="8.28125" style="41" customWidth="1"/>
    <col min="22" max="24" width="5.7109375" style="41" customWidth="1"/>
    <col min="25" max="30" width="6.7109375" style="41" customWidth="1"/>
    <col min="31" max="31" width="9.140625" style="41" customWidth="1"/>
    <col min="32" max="16384" width="9.140625" style="40" customWidth="1"/>
  </cols>
  <sheetData>
    <row r="1" spans="2:18" s="41" customFormat="1" ht="12.75" customHeight="1"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/>
    </row>
    <row r="2" spans="2:18" s="41" customFormat="1" ht="11.25" customHeight="1">
      <c r="B2" s="42"/>
      <c r="C2" s="42" t="s">
        <v>135</v>
      </c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2"/>
    </row>
    <row r="3" spans="2:18" s="41" customFormat="1" ht="11.25" customHeight="1">
      <c r="B3" s="42"/>
      <c r="C3" s="42" t="s">
        <v>136</v>
      </c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2"/>
    </row>
    <row r="4" spans="2:18" s="41" customFormat="1" ht="11.25" customHeight="1">
      <c r="B4" s="42"/>
      <c r="C4" s="44" t="s">
        <v>137</v>
      </c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2"/>
    </row>
    <row r="5" spans="2:18" s="41" customFormat="1" ht="11.25" customHeight="1">
      <c r="B5" s="42"/>
      <c r="C5" s="43" t="s">
        <v>138</v>
      </c>
      <c r="D5" s="42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43"/>
      <c r="Q5" s="43"/>
      <c r="R5" s="42"/>
    </row>
    <row r="6" spans="2:18" s="41" customFormat="1" ht="11.25" customHeight="1">
      <c r="B6" s="42"/>
      <c r="C6" s="43" t="s">
        <v>139</v>
      </c>
      <c r="D6" s="42"/>
      <c r="E6" s="130"/>
      <c r="F6" s="130"/>
      <c r="G6" s="45"/>
      <c r="H6" s="45"/>
      <c r="I6" s="45"/>
      <c r="J6" s="45"/>
      <c r="K6" s="43"/>
      <c r="L6" s="43"/>
      <c r="M6" s="43"/>
      <c r="N6" s="43"/>
      <c r="O6" s="43"/>
      <c r="P6" s="43"/>
      <c r="Q6" s="43"/>
      <c r="R6" s="42"/>
    </row>
    <row r="7" spans="2:18" ht="11.25" customHeight="1">
      <c r="B7" s="42"/>
      <c r="C7" s="43" t="s">
        <v>140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2:18" ht="14.25" customHeight="1">
      <c r="B8" s="131" t="s">
        <v>141</v>
      </c>
      <c r="C8" s="47" t="s">
        <v>7</v>
      </c>
      <c r="D8" s="132" t="s">
        <v>142</v>
      </c>
      <c r="E8" s="132" t="s">
        <v>143</v>
      </c>
      <c r="F8" s="132" t="s">
        <v>11</v>
      </c>
      <c r="G8" s="132" t="s">
        <v>143</v>
      </c>
      <c r="H8" s="132" t="s">
        <v>11</v>
      </c>
      <c r="I8" s="132" t="s">
        <v>12</v>
      </c>
      <c r="J8" s="133" t="s">
        <v>13</v>
      </c>
      <c r="K8" s="132" t="s">
        <v>12</v>
      </c>
      <c r="L8" s="133" t="s">
        <v>13</v>
      </c>
      <c r="M8" s="48" t="s">
        <v>144</v>
      </c>
      <c r="N8" s="48" t="s">
        <v>145</v>
      </c>
      <c r="O8" s="48" t="s">
        <v>144</v>
      </c>
      <c r="P8" s="49" t="s">
        <v>144</v>
      </c>
      <c r="Q8" s="49" t="s">
        <v>144</v>
      </c>
      <c r="R8" s="132" t="s">
        <v>146</v>
      </c>
    </row>
    <row r="9" spans="2:31" s="50" customFormat="1" ht="11.25" customHeight="1">
      <c r="B9" s="131"/>
      <c r="C9" s="47" t="s">
        <v>19</v>
      </c>
      <c r="D9" s="132"/>
      <c r="E9" s="132"/>
      <c r="F9" s="132"/>
      <c r="G9" s="132"/>
      <c r="H9" s="132"/>
      <c r="I9" s="132"/>
      <c r="J9" s="133"/>
      <c r="K9" s="132"/>
      <c r="L9" s="133"/>
      <c r="M9" s="48" t="s">
        <v>20</v>
      </c>
      <c r="N9" s="48" t="s">
        <v>20</v>
      </c>
      <c r="O9" s="48" t="s">
        <v>20</v>
      </c>
      <c r="P9" s="47" t="s">
        <v>20</v>
      </c>
      <c r="Q9" s="47" t="s">
        <v>20</v>
      </c>
      <c r="R9" s="132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2:31" s="50" customFormat="1" ht="13.5" customHeight="1">
      <c r="B10" s="131"/>
      <c r="C10" s="47" t="s">
        <v>24</v>
      </c>
      <c r="D10" s="132"/>
      <c r="E10" s="132"/>
      <c r="F10" s="132"/>
      <c r="G10" s="132"/>
      <c r="H10" s="132"/>
      <c r="I10" s="132"/>
      <c r="J10" s="133"/>
      <c r="K10" s="132"/>
      <c r="L10" s="133"/>
      <c r="M10" s="48" t="s">
        <v>147</v>
      </c>
      <c r="N10" s="48" t="s">
        <v>148</v>
      </c>
      <c r="O10" s="48" t="s">
        <v>149</v>
      </c>
      <c r="P10" s="48" t="s">
        <v>150</v>
      </c>
      <c r="Q10" s="48" t="s">
        <v>151</v>
      </c>
      <c r="R10" s="132"/>
      <c r="AE10" s="51"/>
    </row>
    <row r="11" spans="2:31" s="50" customFormat="1" ht="11.25" customHeight="1">
      <c r="B11" s="46">
        <v>1</v>
      </c>
      <c r="C11" s="49" t="s">
        <v>152</v>
      </c>
      <c r="D11" s="52" t="s">
        <v>153</v>
      </c>
      <c r="E11" s="53">
        <v>0</v>
      </c>
      <c r="F11" s="54">
        <v>0</v>
      </c>
      <c r="G11" s="53">
        <v>0</v>
      </c>
      <c r="H11" s="53">
        <v>0</v>
      </c>
      <c r="I11" s="55">
        <v>0</v>
      </c>
      <c r="J11" s="56">
        <v>0</v>
      </c>
      <c r="K11" s="55">
        <v>0</v>
      </c>
      <c r="L11" s="56">
        <v>0</v>
      </c>
      <c r="M11" s="55">
        <v>0.23958333333333334</v>
      </c>
      <c r="N11" s="55">
        <v>0.375</v>
      </c>
      <c r="O11" s="55">
        <v>0.5</v>
      </c>
      <c r="P11" s="55">
        <v>0.6458333333333334</v>
      </c>
      <c r="Q11" s="55">
        <v>0.6875</v>
      </c>
      <c r="R11" s="57"/>
      <c r="AE11" s="51"/>
    </row>
    <row r="12" spans="2:31" s="50" customFormat="1" ht="11.25" customHeight="1">
      <c r="B12" s="46">
        <f aca="true" t="shared" si="0" ref="B12:B43">SUM(B11+1)</f>
        <v>2</v>
      </c>
      <c r="C12" s="49" t="s">
        <v>154</v>
      </c>
      <c r="D12" s="52" t="s">
        <v>62</v>
      </c>
      <c r="E12" s="53">
        <v>0.3</v>
      </c>
      <c r="F12" s="54">
        <f>SUM(E11+E12)</f>
        <v>0.3</v>
      </c>
      <c r="G12" s="53">
        <v>0.3</v>
      </c>
      <c r="H12" s="54">
        <f aca="true" t="shared" si="1" ref="H12:H28">SUM(H11+G12)</f>
        <v>0.3</v>
      </c>
      <c r="I12" s="55">
        <v>0.0006944444444444445</v>
      </c>
      <c r="J12" s="55">
        <f aca="true" t="shared" si="2" ref="J12:J28">SUM(J11+I12)</f>
        <v>0.0006944444444444445</v>
      </c>
      <c r="K12" s="55">
        <v>0.0006944444444444445</v>
      </c>
      <c r="L12" s="56">
        <f aca="true" t="shared" si="3" ref="L12:L43">SUM(L11+K12)</f>
        <v>0.0006944444444444445</v>
      </c>
      <c r="M12" s="55">
        <f aca="true" t="shared" si="4" ref="M12:M28">SUM(M11+K12)</f>
        <v>0.24027777777777778</v>
      </c>
      <c r="N12" s="55">
        <f aca="true" t="shared" si="5" ref="N12:N38">SUM(N11+$K12)</f>
        <v>0.37569444444444444</v>
      </c>
      <c r="O12" s="55">
        <f aca="true" t="shared" si="6" ref="O12:O38">SUM(O11+$K12)</f>
        <v>0.5006944444444444</v>
      </c>
      <c r="P12" s="55">
        <f aca="true" t="shared" si="7" ref="P12:P38">SUM(P11+$K12)</f>
        <v>0.6465277777777778</v>
      </c>
      <c r="Q12" s="55">
        <f aca="true" t="shared" si="8" ref="Q12:Q38">SUM(Q11+$K12)</f>
        <v>0.6881944444444444</v>
      </c>
      <c r="R12" s="57"/>
      <c r="AE12" s="51"/>
    </row>
    <row r="13" spans="2:31" s="50" customFormat="1" ht="11.25" customHeight="1">
      <c r="B13" s="46">
        <f t="shared" si="0"/>
        <v>3</v>
      </c>
      <c r="C13" s="49" t="s">
        <v>155</v>
      </c>
      <c r="D13" s="52" t="s">
        <v>62</v>
      </c>
      <c r="E13" s="53">
        <v>1</v>
      </c>
      <c r="F13" s="54">
        <f>SUM(E12+E13)</f>
        <v>1.3</v>
      </c>
      <c r="G13" s="53">
        <v>1</v>
      </c>
      <c r="H13" s="54">
        <f t="shared" si="1"/>
        <v>1.3</v>
      </c>
      <c r="I13" s="55">
        <v>0.0020833333333333333</v>
      </c>
      <c r="J13" s="55">
        <f t="shared" si="2"/>
        <v>0.002777777777777778</v>
      </c>
      <c r="K13" s="55">
        <v>0.0020833333333333333</v>
      </c>
      <c r="L13" s="56">
        <f t="shared" si="3"/>
        <v>0.002777777777777778</v>
      </c>
      <c r="M13" s="55">
        <f t="shared" si="4"/>
        <v>0.2423611111111111</v>
      </c>
      <c r="N13" s="55">
        <f t="shared" si="5"/>
        <v>0.37777777777777777</v>
      </c>
      <c r="O13" s="55">
        <f t="shared" si="6"/>
        <v>0.5027777777777778</v>
      </c>
      <c r="P13" s="55">
        <f t="shared" si="7"/>
        <v>0.6486111111111111</v>
      </c>
      <c r="Q13" s="55">
        <f t="shared" si="8"/>
        <v>0.6902777777777778</v>
      </c>
      <c r="R13" s="57"/>
      <c r="AE13" s="51"/>
    </row>
    <row r="14" spans="2:31" s="50" customFormat="1" ht="11.25" customHeight="1">
      <c r="B14" s="46">
        <f t="shared" si="0"/>
        <v>4</v>
      </c>
      <c r="C14" s="49" t="s">
        <v>156</v>
      </c>
      <c r="D14" s="52" t="s">
        <v>62</v>
      </c>
      <c r="E14" s="53">
        <v>0.5</v>
      </c>
      <c r="F14" s="54">
        <f aca="true" t="shared" si="9" ref="F14:F45">SUM(F13+E14)</f>
        <v>1.8</v>
      </c>
      <c r="G14" s="53">
        <v>0.5</v>
      </c>
      <c r="H14" s="54">
        <f t="shared" si="1"/>
        <v>1.8</v>
      </c>
      <c r="I14" s="55">
        <v>0.001388888888888889</v>
      </c>
      <c r="J14" s="55">
        <f t="shared" si="2"/>
        <v>0.004166666666666667</v>
      </c>
      <c r="K14" s="55">
        <v>0.001388888888888889</v>
      </c>
      <c r="L14" s="56">
        <f t="shared" si="3"/>
        <v>0.004166666666666667</v>
      </c>
      <c r="M14" s="55">
        <f t="shared" si="4"/>
        <v>0.24375</v>
      </c>
      <c r="N14" s="55">
        <f t="shared" si="5"/>
        <v>0.37916666666666665</v>
      </c>
      <c r="O14" s="55">
        <f t="shared" si="6"/>
        <v>0.5041666666666667</v>
      </c>
      <c r="P14" s="55">
        <f t="shared" si="7"/>
        <v>0.65</v>
      </c>
      <c r="Q14" s="55">
        <f t="shared" si="8"/>
        <v>0.6916666666666667</v>
      </c>
      <c r="R14" s="57"/>
      <c r="AE14" s="51"/>
    </row>
    <row r="15" spans="2:36" s="51" customFormat="1" ht="11.25" customHeight="1">
      <c r="B15" s="46">
        <f t="shared" si="0"/>
        <v>5</v>
      </c>
      <c r="C15" s="49" t="s">
        <v>157</v>
      </c>
      <c r="D15" s="52" t="s">
        <v>30</v>
      </c>
      <c r="E15" s="53">
        <v>0.9</v>
      </c>
      <c r="F15" s="54">
        <f t="shared" si="9"/>
        <v>2.7</v>
      </c>
      <c r="G15" s="53">
        <v>0.9</v>
      </c>
      <c r="H15" s="54">
        <f t="shared" si="1"/>
        <v>2.7</v>
      </c>
      <c r="I15" s="55">
        <v>0.001388888888888889</v>
      </c>
      <c r="J15" s="55">
        <f t="shared" si="2"/>
        <v>0.005555555555555556</v>
      </c>
      <c r="K15" s="55">
        <v>0.001388888888888889</v>
      </c>
      <c r="L15" s="56">
        <f t="shared" si="3"/>
        <v>0.005555555555555556</v>
      </c>
      <c r="M15" s="55">
        <f t="shared" si="4"/>
        <v>0.24513888888888888</v>
      </c>
      <c r="N15" s="55">
        <f t="shared" si="5"/>
        <v>0.38055555555555554</v>
      </c>
      <c r="O15" s="55">
        <f t="shared" si="6"/>
        <v>0.5055555555555555</v>
      </c>
      <c r="P15" s="55">
        <f t="shared" si="7"/>
        <v>0.6513888888888889</v>
      </c>
      <c r="Q15" s="55">
        <f t="shared" si="8"/>
        <v>0.6930555555555555</v>
      </c>
      <c r="R15" s="57"/>
      <c r="AF15" s="50"/>
      <c r="AG15" s="50"/>
      <c r="AH15" s="50"/>
      <c r="AI15" s="50"/>
      <c r="AJ15" s="50"/>
    </row>
    <row r="16" spans="2:36" s="51" customFormat="1" ht="11.25" customHeight="1">
      <c r="B16" s="46">
        <f t="shared" si="0"/>
        <v>6</v>
      </c>
      <c r="C16" s="49" t="s">
        <v>158</v>
      </c>
      <c r="D16" s="52" t="s">
        <v>62</v>
      </c>
      <c r="E16" s="53">
        <v>1.4</v>
      </c>
      <c r="F16" s="54">
        <f t="shared" si="9"/>
        <v>4.1</v>
      </c>
      <c r="G16" s="53">
        <v>1.4</v>
      </c>
      <c r="H16" s="54">
        <f t="shared" si="1"/>
        <v>4.1</v>
      </c>
      <c r="I16" s="55">
        <v>0.001388888888888889</v>
      </c>
      <c r="J16" s="55">
        <f t="shared" si="2"/>
        <v>0.006944444444444445</v>
      </c>
      <c r="K16" s="55">
        <v>0.001388888888888889</v>
      </c>
      <c r="L16" s="56">
        <f t="shared" si="3"/>
        <v>0.006944444444444445</v>
      </c>
      <c r="M16" s="55">
        <f t="shared" si="4"/>
        <v>0.24652777777777776</v>
      </c>
      <c r="N16" s="55">
        <f t="shared" si="5"/>
        <v>0.3819444444444444</v>
      </c>
      <c r="O16" s="55">
        <f t="shared" si="6"/>
        <v>0.5069444444444444</v>
      </c>
      <c r="P16" s="55">
        <f t="shared" si="7"/>
        <v>0.6527777777777778</v>
      </c>
      <c r="Q16" s="55">
        <f t="shared" si="8"/>
        <v>0.6944444444444444</v>
      </c>
      <c r="R16" s="57"/>
      <c r="AF16" s="50"/>
      <c r="AG16" s="50"/>
      <c r="AH16" s="50"/>
      <c r="AI16" s="50"/>
      <c r="AJ16" s="50"/>
    </row>
    <row r="17" spans="2:36" s="51" customFormat="1" ht="11.25" customHeight="1">
      <c r="B17" s="46">
        <f t="shared" si="0"/>
        <v>7</v>
      </c>
      <c r="C17" s="49" t="s">
        <v>159</v>
      </c>
      <c r="D17" s="52" t="s">
        <v>77</v>
      </c>
      <c r="E17" s="53">
        <v>1.1</v>
      </c>
      <c r="F17" s="54">
        <f t="shared" si="9"/>
        <v>5.199999999999999</v>
      </c>
      <c r="G17" s="53">
        <v>1.1</v>
      </c>
      <c r="H17" s="54">
        <f t="shared" si="1"/>
        <v>5.199999999999999</v>
      </c>
      <c r="I17" s="55">
        <v>0.001388888888888889</v>
      </c>
      <c r="J17" s="55">
        <f t="shared" si="2"/>
        <v>0.008333333333333333</v>
      </c>
      <c r="K17" s="55">
        <v>0.001388888888888889</v>
      </c>
      <c r="L17" s="56">
        <f t="shared" si="3"/>
        <v>0.008333333333333333</v>
      </c>
      <c r="M17" s="55">
        <f t="shared" si="4"/>
        <v>0.24791666666666665</v>
      </c>
      <c r="N17" s="55">
        <f t="shared" si="5"/>
        <v>0.3833333333333333</v>
      </c>
      <c r="O17" s="55">
        <f t="shared" si="6"/>
        <v>0.5083333333333333</v>
      </c>
      <c r="P17" s="55">
        <f t="shared" si="7"/>
        <v>0.6541666666666667</v>
      </c>
      <c r="Q17" s="55">
        <f t="shared" si="8"/>
        <v>0.6958333333333333</v>
      </c>
      <c r="R17" s="57"/>
      <c r="AF17" s="50"/>
      <c r="AG17" s="50"/>
      <c r="AH17" s="50"/>
      <c r="AI17" s="50"/>
      <c r="AJ17" s="50"/>
    </row>
    <row r="18" spans="2:36" s="51" customFormat="1" ht="11.25" customHeight="1">
      <c r="B18" s="46">
        <f t="shared" si="0"/>
        <v>8</v>
      </c>
      <c r="C18" s="49" t="s">
        <v>160</v>
      </c>
      <c r="D18" s="52" t="s">
        <v>77</v>
      </c>
      <c r="E18" s="53">
        <v>2.3</v>
      </c>
      <c r="F18" s="54">
        <f t="shared" si="9"/>
        <v>7.499999999999999</v>
      </c>
      <c r="G18" s="53">
        <v>2.3</v>
      </c>
      <c r="H18" s="54">
        <f t="shared" si="1"/>
        <v>7.499999999999999</v>
      </c>
      <c r="I18" s="55">
        <v>0.0020833333333333333</v>
      </c>
      <c r="J18" s="55">
        <f t="shared" si="2"/>
        <v>0.010416666666666666</v>
      </c>
      <c r="K18" s="55">
        <v>0.0020833333333333333</v>
      </c>
      <c r="L18" s="56">
        <f t="shared" si="3"/>
        <v>0.010416666666666666</v>
      </c>
      <c r="M18" s="55">
        <f t="shared" si="4"/>
        <v>0.24999999999999997</v>
      </c>
      <c r="N18" s="55">
        <f t="shared" si="5"/>
        <v>0.38541666666666663</v>
      </c>
      <c r="O18" s="55">
        <f t="shared" si="6"/>
        <v>0.5104166666666666</v>
      </c>
      <c r="P18" s="55">
        <f t="shared" si="7"/>
        <v>0.65625</v>
      </c>
      <c r="Q18" s="55">
        <f t="shared" si="8"/>
        <v>0.6979166666666666</v>
      </c>
      <c r="R18" s="57"/>
      <c r="AF18" s="50"/>
      <c r="AG18" s="50"/>
      <c r="AH18" s="50"/>
      <c r="AI18" s="50"/>
      <c r="AJ18" s="50"/>
    </row>
    <row r="19" spans="2:36" s="51" customFormat="1" ht="11.25" customHeight="1">
      <c r="B19" s="46">
        <f t="shared" si="0"/>
        <v>9</v>
      </c>
      <c r="C19" s="49" t="s">
        <v>161</v>
      </c>
      <c r="D19" s="52" t="s">
        <v>77</v>
      </c>
      <c r="E19" s="53">
        <v>2.2</v>
      </c>
      <c r="F19" s="54">
        <f t="shared" si="9"/>
        <v>9.7</v>
      </c>
      <c r="G19" s="53">
        <v>2.2</v>
      </c>
      <c r="H19" s="54">
        <f t="shared" si="1"/>
        <v>9.7</v>
      </c>
      <c r="I19" s="55">
        <v>0.0020833333333333333</v>
      </c>
      <c r="J19" s="55">
        <f t="shared" si="2"/>
        <v>0.012499999999999999</v>
      </c>
      <c r="K19" s="55">
        <v>0.0020833333333333333</v>
      </c>
      <c r="L19" s="56">
        <f t="shared" si="3"/>
        <v>0.012499999999999999</v>
      </c>
      <c r="M19" s="55">
        <f t="shared" si="4"/>
        <v>0.2520833333333333</v>
      </c>
      <c r="N19" s="55">
        <f t="shared" si="5"/>
        <v>0.38749999999999996</v>
      </c>
      <c r="O19" s="55">
        <f t="shared" si="6"/>
        <v>0.5125</v>
      </c>
      <c r="P19" s="55">
        <f t="shared" si="7"/>
        <v>0.6583333333333333</v>
      </c>
      <c r="Q19" s="55">
        <f t="shared" si="8"/>
        <v>0.7</v>
      </c>
      <c r="R19" s="57"/>
      <c r="AF19" s="50"/>
      <c r="AG19" s="50"/>
      <c r="AH19" s="50"/>
      <c r="AI19" s="50"/>
      <c r="AJ19" s="50"/>
    </row>
    <row r="20" spans="2:36" s="51" customFormat="1" ht="11.25" customHeight="1">
      <c r="B20" s="46">
        <f t="shared" si="0"/>
        <v>10</v>
      </c>
      <c r="C20" s="49" t="s">
        <v>162</v>
      </c>
      <c r="D20" s="52" t="s">
        <v>77</v>
      </c>
      <c r="E20" s="53">
        <v>1.7</v>
      </c>
      <c r="F20" s="54">
        <f t="shared" si="9"/>
        <v>11.399999999999999</v>
      </c>
      <c r="G20" s="53">
        <v>1.7</v>
      </c>
      <c r="H20" s="54">
        <f t="shared" si="1"/>
        <v>11.399999999999999</v>
      </c>
      <c r="I20" s="55">
        <v>0.001388888888888889</v>
      </c>
      <c r="J20" s="55">
        <f t="shared" si="2"/>
        <v>0.013888888888888888</v>
      </c>
      <c r="K20" s="55">
        <v>0.001388888888888889</v>
      </c>
      <c r="L20" s="56">
        <f t="shared" si="3"/>
        <v>0.013888888888888888</v>
      </c>
      <c r="M20" s="55">
        <f t="shared" si="4"/>
        <v>0.2534722222222222</v>
      </c>
      <c r="N20" s="55">
        <f t="shared" si="5"/>
        <v>0.38888888888888884</v>
      </c>
      <c r="O20" s="55">
        <f t="shared" si="6"/>
        <v>0.5138888888888888</v>
      </c>
      <c r="P20" s="55">
        <f t="shared" si="7"/>
        <v>0.6597222222222222</v>
      </c>
      <c r="Q20" s="55">
        <f t="shared" si="8"/>
        <v>0.7013888888888888</v>
      </c>
      <c r="R20" s="57"/>
      <c r="AF20" s="50"/>
      <c r="AG20" s="50"/>
      <c r="AH20" s="50"/>
      <c r="AI20" s="50"/>
      <c r="AJ20" s="50"/>
    </row>
    <row r="21" spans="2:36" s="51" customFormat="1" ht="11.25" customHeight="1">
      <c r="B21" s="46">
        <f t="shared" si="0"/>
        <v>11</v>
      </c>
      <c r="C21" s="49" t="s">
        <v>163</v>
      </c>
      <c r="D21" s="52" t="s">
        <v>77</v>
      </c>
      <c r="E21" s="53">
        <v>3.1</v>
      </c>
      <c r="F21" s="54">
        <f t="shared" si="9"/>
        <v>14.499999999999998</v>
      </c>
      <c r="G21" s="53">
        <v>3.1</v>
      </c>
      <c r="H21" s="54">
        <f t="shared" si="1"/>
        <v>14.499999999999998</v>
      </c>
      <c r="I21" s="55">
        <v>0.0020833333333333333</v>
      </c>
      <c r="J21" s="55">
        <f t="shared" si="2"/>
        <v>0.01597222222222222</v>
      </c>
      <c r="K21" s="55">
        <v>0.0020833333333333333</v>
      </c>
      <c r="L21" s="56">
        <f t="shared" si="3"/>
        <v>0.01597222222222222</v>
      </c>
      <c r="M21" s="55">
        <f t="shared" si="4"/>
        <v>0.25555555555555554</v>
      </c>
      <c r="N21" s="55">
        <f t="shared" si="5"/>
        <v>0.39097222222222217</v>
      </c>
      <c r="O21" s="55">
        <f t="shared" si="6"/>
        <v>0.5159722222222222</v>
      </c>
      <c r="P21" s="55">
        <f t="shared" si="7"/>
        <v>0.6618055555555555</v>
      </c>
      <c r="Q21" s="55">
        <f t="shared" si="8"/>
        <v>0.7034722222222222</v>
      </c>
      <c r="R21" s="58">
        <v>62</v>
      </c>
      <c r="AF21" s="50"/>
      <c r="AG21" s="50"/>
      <c r="AH21" s="50"/>
      <c r="AI21" s="50"/>
      <c r="AJ21" s="50"/>
    </row>
    <row r="22" spans="2:36" s="51" customFormat="1" ht="11.25" customHeight="1">
      <c r="B22" s="46">
        <f t="shared" si="0"/>
        <v>12</v>
      </c>
      <c r="C22" s="49" t="s">
        <v>164</v>
      </c>
      <c r="D22" s="52" t="s">
        <v>77</v>
      </c>
      <c r="E22" s="53">
        <v>1.4</v>
      </c>
      <c r="F22" s="54">
        <f t="shared" si="9"/>
        <v>15.899999999999999</v>
      </c>
      <c r="G22" s="53">
        <v>1.4</v>
      </c>
      <c r="H22" s="54">
        <f t="shared" si="1"/>
        <v>15.899999999999999</v>
      </c>
      <c r="I22" s="55">
        <v>0.001388888888888889</v>
      </c>
      <c r="J22" s="55">
        <f t="shared" si="2"/>
        <v>0.01736111111111111</v>
      </c>
      <c r="K22" s="55">
        <v>0.001388888888888889</v>
      </c>
      <c r="L22" s="56">
        <f t="shared" si="3"/>
        <v>0.01736111111111111</v>
      </c>
      <c r="M22" s="55">
        <f t="shared" si="4"/>
        <v>0.2569444444444444</v>
      </c>
      <c r="N22" s="55">
        <f t="shared" si="5"/>
        <v>0.39236111111111105</v>
      </c>
      <c r="O22" s="55">
        <f t="shared" si="6"/>
        <v>0.517361111111111</v>
      </c>
      <c r="P22" s="55">
        <f t="shared" si="7"/>
        <v>0.6631944444444444</v>
      </c>
      <c r="Q22" s="55">
        <f t="shared" si="8"/>
        <v>0.704861111111111</v>
      </c>
      <c r="R22" s="57"/>
      <c r="AF22" s="50"/>
      <c r="AG22" s="50"/>
      <c r="AH22" s="50"/>
      <c r="AI22" s="50"/>
      <c r="AJ22" s="50"/>
    </row>
    <row r="23" spans="2:36" s="51" customFormat="1" ht="11.25" customHeight="1">
      <c r="B23" s="46">
        <f t="shared" si="0"/>
        <v>13</v>
      </c>
      <c r="C23" s="49" t="s">
        <v>165</v>
      </c>
      <c r="D23" s="52" t="s">
        <v>77</v>
      </c>
      <c r="E23" s="53">
        <v>2.9</v>
      </c>
      <c r="F23" s="54">
        <f t="shared" si="9"/>
        <v>18.799999999999997</v>
      </c>
      <c r="G23" s="53">
        <v>2.9</v>
      </c>
      <c r="H23" s="54">
        <f t="shared" si="1"/>
        <v>18.799999999999997</v>
      </c>
      <c r="I23" s="55">
        <v>0.0020833333333333333</v>
      </c>
      <c r="J23" s="55">
        <f t="shared" si="2"/>
        <v>0.01944444444444444</v>
      </c>
      <c r="K23" s="55">
        <v>0.0020833333333333333</v>
      </c>
      <c r="L23" s="56">
        <f t="shared" si="3"/>
        <v>0.01944444444444444</v>
      </c>
      <c r="M23" s="55">
        <f t="shared" si="4"/>
        <v>0.25902777777777775</v>
      </c>
      <c r="N23" s="55">
        <f t="shared" si="5"/>
        <v>0.3944444444444444</v>
      </c>
      <c r="O23" s="55">
        <f t="shared" si="6"/>
        <v>0.5194444444444444</v>
      </c>
      <c r="P23" s="55">
        <f t="shared" si="7"/>
        <v>0.6652777777777777</v>
      </c>
      <c r="Q23" s="55">
        <f t="shared" si="8"/>
        <v>0.7069444444444444</v>
      </c>
      <c r="R23" s="57"/>
      <c r="AF23" s="50"/>
      <c r="AG23" s="50"/>
      <c r="AH23" s="50"/>
      <c r="AI23" s="50"/>
      <c r="AJ23" s="50"/>
    </row>
    <row r="24" spans="2:36" s="51" customFormat="1" ht="11.25" customHeight="1">
      <c r="B24" s="46">
        <f t="shared" si="0"/>
        <v>14</v>
      </c>
      <c r="C24" s="49" t="s">
        <v>166</v>
      </c>
      <c r="D24" s="52" t="s">
        <v>30</v>
      </c>
      <c r="E24" s="53">
        <v>1.9</v>
      </c>
      <c r="F24" s="54">
        <f t="shared" si="9"/>
        <v>20.699999999999996</v>
      </c>
      <c r="G24" s="53">
        <v>1.9</v>
      </c>
      <c r="H24" s="54">
        <f t="shared" si="1"/>
        <v>20.699999999999996</v>
      </c>
      <c r="I24" s="55">
        <v>0.001388888888888889</v>
      </c>
      <c r="J24" s="55">
        <f t="shared" si="2"/>
        <v>0.02083333333333333</v>
      </c>
      <c r="K24" s="55">
        <v>0.001388888888888889</v>
      </c>
      <c r="L24" s="56">
        <f t="shared" si="3"/>
        <v>0.02083333333333333</v>
      </c>
      <c r="M24" s="55">
        <f t="shared" si="4"/>
        <v>0.26041666666666663</v>
      </c>
      <c r="N24" s="55">
        <f t="shared" si="5"/>
        <v>0.39583333333333326</v>
      </c>
      <c r="O24" s="55">
        <f t="shared" si="6"/>
        <v>0.5208333333333333</v>
      </c>
      <c r="P24" s="55">
        <f t="shared" si="7"/>
        <v>0.6666666666666666</v>
      </c>
      <c r="Q24" s="55">
        <f t="shared" si="8"/>
        <v>0.7083333333333333</v>
      </c>
      <c r="R24" s="57"/>
      <c r="AF24" s="50"/>
      <c r="AG24" s="50"/>
      <c r="AH24" s="50"/>
      <c r="AI24" s="50"/>
      <c r="AJ24" s="50"/>
    </row>
    <row r="25" spans="2:36" s="51" customFormat="1" ht="11.25" customHeight="1">
      <c r="B25" s="46">
        <f t="shared" si="0"/>
        <v>15</v>
      </c>
      <c r="C25" s="49" t="s">
        <v>167</v>
      </c>
      <c r="D25" s="52" t="s">
        <v>30</v>
      </c>
      <c r="E25" s="53">
        <v>1.1</v>
      </c>
      <c r="F25" s="54">
        <f t="shared" si="9"/>
        <v>21.799999999999997</v>
      </c>
      <c r="G25" s="53">
        <v>1.1</v>
      </c>
      <c r="H25" s="54">
        <f t="shared" si="1"/>
        <v>21.799999999999997</v>
      </c>
      <c r="I25" s="55">
        <v>0.001388888888888889</v>
      </c>
      <c r="J25" s="55">
        <f t="shared" si="2"/>
        <v>0.022222222222222216</v>
      </c>
      <c r="K25" s="55">
        <v>0.001388888888888889</v>
      </c>
      <c r="L25" s="56">
        <f t="shared" si="3"/>
        <v>0.022222222222222216</v>
      </c>
      <c r="M25" s="55">
        <f t="shared" si="4"/>
        <v>0.2618055555555555</v>
      </c>
      <c r="N25" s="55">
        <f t="shared" si="5"/>
        <v>0.39722222222222214</v>
      </c>
      <c r="O25" s="55">
        <f t="shared" si="6"/>
        <v>0.5222222222222221</v>
      </c>
      <c r="P25" s="55">
        <f t="shared" si="7"/>
        <v>0.6680555555555555</v>
      </c>
      <c r="Q25" s="55">
        <f t="shared" si="8"/>
        <v>0.7097222222222221</v>
      </c>
      <c r="R25" s="57"/>
      <c r="AF25" s="50"/>
      <c r="AG25" s="50"/>
      <c r="AH25" s="50"/>
      <c r="AI25" s="50"/>
      <c r="AJ25" s="50"/>
    </row>
    <row r="26" spans="2:36" s="51" customFormat="1" ht="11.25" customHeight="1">
      <c r="B26" s="46">
        <f t="shared" si="0"/>
        <v>16</v>
      </c>
      <c r="C26" s="49" t="s">
        <v>168</v>
      </c>
      <c r="D26" s="52" t="s">
        <v>30</v>
      </c>
      <c r="E26" s="53">
        <v>1.3</v>
      </c>
      <c r="F26" s="54">
        <f t="shared" si="9"/>
        <v>23.099999999999998</v>
      </c>
      <c r="G26" s="53">
        <v>1.3</v>
      </c>
      <c r="H26" s="54">
        <f t="shared" si="1"/>
        <v>23.099999999999998</v>
      </c>
      <c r="I26" s="55">
        <v>0.001388888888888889</v>
      </c>
      <c r="J26" s="55">
        <f t="shared" si="2"/>
        <v>0.023611111111111104</v>
      </c>
      <c r="K26" s="55">
        <v>0.001388888888888889</v>
      </c>
      <c r="L26" s="56">
        <f t="shared" si="3"/>
        <v>0.023611111111111104</v>
      </c>
      <c r="M26" s="55">
        <f t="shared" si="4"/>
        <v>0.2631944444444444</v>
      </c>
      <c r="N26" s="55">
        <f t="shared" si="5"/>
        <v>0.398611111111111</v>
      </c>
      <c r="O26" s="55">
        <f t="shared" si="6"/>
        <v>0.523611111111111</v>
      </c>
      <c r="P26" s="55">
        <f t="shared" si="7"/>
        <v>0.6694444444444444</v>
      </c>
      <c r="Q26" s="55">
        <f t="shared" si="8"/>
        <v>0.711111111111111</v>
      </c>
      <c r="R26" s="57"/>
      <c r="AF26" s="50"/>
      <c r="AG26" s="50"/>
      <c r="AH26" s="50"/>
      <c r="AI26" s="50"/>
      <c r="AJ26" s="50"/>
    </row>
    <row r="27" spans="2:36" s="51" customFormat="1" ht="11.25" customHeight="1">
      <c r="B27" s="46">
        <f t="shared" si="0"/>
        <v>17</v>
      </c>
      <c r="C27" s="49" t="s">
        <v>169</v>
      </c>
      <c r="D27" s="52" t="s">
        <v>30</v>
      </c>
      <c r="E27" s="53">
        <v>1.1</v>
      </c>
      <c r="F27" s="54">
        <f t="shared" si="9"/>
        <v>24.2</v>
      </c>
      <c r="G27" s="53">
        <v>1.1</v>
      </c>
      <c r="H27" s="54">
        <f t="shared" si="1"/>
        <v>24.2</v>
      </c>
      <c r="I27" s="55">
        <v>0.001388888888888889</v>
      </c>
      <c r="J27" s="55">
        <f t="shared" si="2"/>
        <v>0.02499999999999999</v>
      </c>
      <c r="K27" s="55">
        <v>0.001388888888888889</v>
      </c>
      <c r="L27" s="56">
        <f t="shared" si="3"/>
        <v>0.02499999999999999</v>
      </c>
      <c r="M27" s="55">
        <f t="shared" si="4"/>
        <v>0.2645833333333333</v>
      </c>
      <c r="N27" s="55">
        <f t="shared" si="5"/>
        <v>0.3999999999999999</v>
      </c>
      <c r="O27" s="55">
        <f t="shared" si="6"/>
        <v>0.5249999999999999</v>
      </c>
      <c r="P27" s="55">
        <f t="shared" si="7"/>
        <v>0.6708333333333333</v>
      </c>
      <c r="Q27" s="55">
        <f t="shared" si="8"/>
        <v>0.7124999999999999</v>
      </c>
      <c r="R27" s="57"/>
      <c r="AF27" s="50"/>
      <c r="AG27" s="50"/>
      <c r="AH27" s="50"/>
      <c r="AI27" s="50"/>
      <c r="AJ27" s="50"/>
    </row>
    <row r="28" spans="2:36" s="51" customFormat="1" ht="11.25" customHeight="1">
      <c r="B28" s="46">
        <f t="shared" si="0"/>
        <v>18</v>
      </c>
      <c r="C28" s="49" t="s">
        <v>170</v>
      </c>
      <c r="D28" s="52" t="s">
        <v>30</v>
      </c>
      <c r="E28" s="53">
        <v>2.4</v>
      </c>
      <c r="F28" s="54">
        <f t="shared" si="9"/>
        <v>26.599999999999998</v>
      </c>
      <c r="G28" s="53">
        <v>2.4</v>
      </c>
      <c r="H28" s="54">
        <f t="shared" si="1"/>
        <v>26.599999999999998</v>
      </c>
      <c r="I28" s="55">
        <v>0.0020833333333333333</v>
      </c>
      <c r="J28" s="55">
        <f t="shared" si="2"/>
        <v>0.027083333333333324</v>
      </c>
      <c r="K28" s="55">
        <v>0.0020833333333333333</v>
      </c>
      <c r="L28" s="56">
        <f t="shared" si="3"/>
        <v>0.027083333333333324</v>
      </c>
      <c r="M28" s="55">
        <f t="shared" si="4"/>
        <v>0.2666666666666666</v>
      </c>
      <c r="N28" s="55">
        <f t="shared" si="5"/>
        <v>0.40208333333333324</v>
      </c>
      <c r="O28" s="55">
        <f t="shared" si="6"/>
        <v>0.5270833333333332</v>
      </c>
      <c r="P28" s="55">
        <f t="shared" si="7"/>
        <v>0.6729166666666666</v>
      </c>
      <c r="Q28" s="55">
        <f t="shared" si="8"/>
        <v>0.7145833333333332</v>
      </c>
      <c r="R28" s="57"/>
      <c r="AF28" s="50"/>
      <c r="AG28" s="50"/>
      <c r="AH28" s="50"/>
      <c r="AI28" s="50"/>
      <c r="AJ28" s="50"/>
    </row>
    <row r="29" spans="2:36" s="51" customFormat="1" ht="11.25" customHeight="1">
      <c r="B29" s="46">
        <f t="shared" si="0"/>
        <v>19</v>
      </c>
      <c r="C29" s="49" t="s">
        <v>171</v>
      </c>
      <c r="D29" s="52" t="s">
        <v>30</v>
      </c>
      <c r="E29" s="53">
        <v>2.3</v>
      </c>
      <c r="F29" s="54">
        <f t="shared" si="9"/>
        <v>28.9</v>
      </c>
      <c r="G29" s="54" t="s">
        <v>172</v>
      </c>
      <c r="H29" s="54" t="s">
        <v>172</v>
      </c>
      <c r="I29" s="54" t="s">
        <v>172</v>
      </c>
      <c r="J29" s="54" t="s">
        <v>172</v>
      </c>
      <c r="K29" s="55">
        <v>0.0020833333333333333</v>
      </c>
      <c r="L29" s="56">
        <f t="shared" si="3"/>
        <v>0.029166666666666657</v>
      </c>
      <c r="M29" s="55" t="s">
        <v>172</v>
      </c>
      <c r="N29" s="55">
        <f t="shared" si="5"/>
        <v>0.40416666666666656</v>
      </c>
      <c r="O29" s="55">
        <f t="shared" si="6"/>
        <v>0.5291666666666666</v>
      </c>
      <c r="P29" s="55">
        <f t="shared" si="7"/>
        <v>0.6749999999999999</v>
      </c>
      <c r="Q29" s="55">
        <f t="shared" si="8"/>
        <v>0.7166666666666666</v>
      </c>
      <c r="R29" s="57"/>
      <c r="AF29" s="50"/>
      <c r="AG29" s="50"/>
      <c r="AH29" s="50"/>
      <c r="AI29" s="50"/>
      <c r="AJ29" s="50"/>
    </row>
    <row r="30" spans="2:36" s="51" customFormat="1" ht="11.25" customHeight="1">
      <c r="B30" s="46">
        <f t="shared" si="0"/>
        <v>20</v>
      </c>
      <c r="C30" s="49" t="s">
        <v>173</v>
      </c>
      <c r="D30" s="52" t="s">
        <v>30</v>
      </c>
      <c r="E30" s="53">
        <v>1.1</v>
      </c>
      <c r="F30" s="54">
        <f t="shared" si="9"/>
        <v>30</v>
      </c>
      <c r="G30" s="54" t="s">
        <v>172</v>
      </c>
      <c r="H30" s="54" t="s">
        <v>172</v>
      </c>
      <c r="I30" s="54" t="s">
        <v>172</v>
      </c>
      <c r="J30" s="54" t="s">
        <v>172</v>
      </c>
      <c r="K30" s="55">
        <v>0.001388888888888889</v>
      </c>
      <c r="L30" s="56">
        <f t="shared" si="3"/>
        <v>0.030555555555555544</v>
      </c>
      <c r="M30" s="55" t="s">
        <v>172</v>
      </c>
      <c r="N30" s="55">
        <f t="shared" si="5"/>
        <v>0.40555555555555545</v>
      </c>
      <c r="O30" s="55">
        <f t="shared" si="6"/>
        <v>0.5305555555555554</v>
      </c>
      <c r="P30" s="55">
        <f t="shared" si="7"/>
        <v>0.6763888888888888</v>
      </c>
      <c r="Q30" s="55">
        <f t="shared" si="8"/>
        <v>0.7180555555555554</v>
      </c>
      <c r="R30" s="57"/>
      <c r="AF30" s="50"/>
      <c r="AG30" s="50"/>
      <c r="AH30" s="50"/>
      <c r="AI30" s="50"/>
      <c r="AJ30" s="50"/>
    </row>
    <row r="31" spans="2:36" s="51" customFormat="1" ht="11.25" customHeight="1">
      <c r="B31" s="46">
        <f t="shared" si="0"/>
        <v>21</v>
      </c>
      <c r="C31" s="49" t="s">
        <v>174</v>
      </c>
      <c r="D31" s="52" t="s">
        <v>62</v>
      </c>
      <c r="E31" s="53">
        <v>2.3</v>
      </c>
      <c r="F31" s="54">
        <f t="shared" si="9"/>
        <v>32.3</v>
      </c>
      <c r="G31" s="54" t="s">
        <v>172</v>
      </c>
      <c r="H31" s="54" t="s">
        <v>172</v>
      </c>
      <c r="I31" s="54" t="s">
        <v>172</v>
      </c>
      <c r="J31" s="54" t="s">
        <v>172</v>
      </c>
      <c r="K31" s="55">
        <v>0.0020833333333333333</v>
      </c>
      <c r="L31" s="56">
        <f t="shared" si="3"/>
        <v>0.03263888888888888</v>
      </c>
      <c r="M31" s="55" t="s">
        <v>172</v>
      </c>
      <c r="N31" s="55">
        <f t="shared" si="5"/>
        <v>0.4076388888888888</v>
      </c>
      <c r="O31" s="55">
        <f t="shared" si="6"/>
        <v>0.5326388888888888</v>
      </c>
      <c r="P31" s="55">
        <f t="shared" si="7"/>
        <v>0.6784722222222221</v>
      </c>
      <c r="Q31" s="55">
        <f t="shared" si="8"/>
        <v>0.7201388888888888</v>
      </c>
      <c r="R31" s="57"/>
      <c r="AF31" s="50"/>
      <c r="AG31" s="50"/>
      <c r="AH31" s="50"/>
      <c r="AI31" s="50"/>
      <c r="AJ31" s="50"/>
    </row>
    <row r="32" spans="2:36" s="51" customFormat="1" ht="11.25" customHeight="1">
      <c r="B32" s="46">
        <f t="shared" si="0"/>
        <v>22</v>
      </c>
      <c r="C32" s="49" t="s">
        <v>173</v>
      </c>
      <c r="D32" s="52" t="s">
        <v>30</v>
      </c>
      <c r="E32" s="53">
        <v>2.3</v>
      </c>
      <c r="F32" s="54">
        <f t="shared" si="9"/>
        <v>34.599999999999994</v>
      </c>
      <c r="G32" s="54" t="s">
        <v>172</v>
      </c>
      <c r="H32" s="54" t="s">
        <v>172</v>
      </c>
      <c r="I32" s="54" t="s">
        <v>172</v>
      </c>
      <c r="J32" s="54" t="s">
        <v>172</v>
      </c>
      <c r="K32" s="55">
        <v>0.0020833333333333333</v>
      </c>
      <c r="L32" s="56">
        <f t="shared" si="3"/>
        <v>0.03472222222222221</v>
      </c>
      <c r="M32" s="55" t="s">
        <v>172</v>
      </c>
      <c r="N32" s="55">
        <f t="shared" si="5"/>
        <v>0.4097222222222221</v>
      </c>
      <c r="O32" s="55">
        <f t="shared" si="6"/>
        <v>0.5347222222222221</v>
      </c>
      <c r="P32" s="55">
        <f t="shared" si="7"/>
        <v>0.6805555555555555</v>
      </c>
      <c r="Q32" s="55">
        <f t="shared" si="8"/>
        <v>0.7222222222222221</v>
      </c>
      <c r="R32" s="57"/>
      <c r="AF32" s="50"/>
      <c r="AG32" s="50"/>
      <c r="AH32" s="50"/>
      <c r="AI32" s="50"/>
      <c r="AJ32" s="50"/>
    </row>
    <row r="33" spans="2:36" s="51" customFormat="1" ht="11.25" customHeight="1">
      <c r="B33" s="46">
        <f t="shared" si="0"/>
        <v>23</v>
      </c>
      <c r="C33" s="49" t="s">
        <v>171</v>
      </c>
      <c r="D33" s="52" t="s">
        <v>30</v>
      </c>
      <c r="E33" s="53">
        <v>1.1</v>
      </c>
      <c r="F33" s="54">
        <f t="shared" si="9"/>
        <v>35.699999999999996</v>
      </c>
      <c r="G33" s="54" t="s">
        <v>172</v>
      </c>
      <c r="H33" s="54" t="s">
        <v>172</v>
      </c>
      <c r="I33" s="54" t="s">
        <v>172</v>
      </c>
      <c r="J33" s="54" t="s">
        <v>172</v>
      </c>
      <c r="K33" s="55">
        <v>0.001388888888888889</v>
      </c>
      <c r="L33" s="56">
        <f t="shared" si="3"/>
        <v>0.0361111111111111</v>
      </c>
      <c r="M33" s="55" t="s">
        <v>172</v>
      </c>
      <c r="N33" s="55">
        <f t="shared" si="5"/>
        <v>0.411111111111111</v>
      </c>
      <c r="O33" s="55">
        <f t="shared" si="6"/>
        <v>0.536111111111111</v>
      </c>
      <c r="P33" s="55">
        <f t="shared" si="7"/>
        <v>0.6819444444444444</v>
      </c>
      <c r="Q33" s="55">
        <f t="shared" si="8"/>
        <v>0.723611111111111</v>
      </c>
      <c r="R33" s="57"/>
      <c r="AF33" s="50"/>
      <c r="AG33" s="50"/>
      <c r="AH33" s="50"/>
      <c r="AI33" s="50"/>
      <c r="AJ33" s="50"/>
    </row>
    <row r="34" spans="2:36" s="51" customFormat="1" ht="11.25" customHeight="1">
      <c r="B34" s="46">
        <f t="shared" si="0"/>
        <v>24</v>
      </c>
      <c r="C34" s="49" t="s">
        <v>170</v>
      </c>
      <c r="D34" s="52" t="s">
        <v>30</v>
      </c>
      <c r="E34" s="53">
        <v>2.3</v>
      </c>
      <c r="F34" s="54">
        <f t="shared" si="9"/>
        <v>37.99999999999999</v>
      </c>
      <c r="G34" s="54" t="s">
        <v>172</v>
      </c>
      <c r="H34" s="54" t="s">
        <v>172</v>
      </c>
      <c r="I34" s="54" t="s">
        <v>172</v>
      </c>
      <c r="J34" s="54" t="s">
        <v>172</v>
      </c>
      <c r="K34" s="55">
        <v>0.0020833333333333333</v>
      </c>
      <c r="L34" s="56">
        <f t="shared" si="3"/>
        <v>0.038194444444444434</v>
      </c>
      <c r="M34" s="55" t="s">
        <v>172</v>
      </c>
      <c r="N34" s="55">
        <f t="shared" si="5"/>
        <v>0.4131944444444443</v>
      </c>
      <c r="O34" s="55">
        <f t="shared" si="6"/>
        <v>0.5381944444444443</v>
      </c>
      <c r="P34" s="55">
        <f t="shared" si="7"/>
        <v>0.6840277777777777</v>
      </c>
      <c r="Q34" s="55">
        <f t="shared" si="8"/>
        <v>0.7256944444444443</v>
      </c>
      <c r="R34" s="57"/>
      <c r="AF34" s="50"/>
      <c r="AG34" s="50"/>
      <c r="AH34" s="50"/>
      <c r="AI34" s="50"/>
      <c r="AJ34" s="50"/>
    </row>
    <row r="35" spans="2:36" s="51" customFormat="1" ht="11.25" customHeight="1">
      <c r="B35" s="46">
        <f t="shared" si="0"/>
        <v>25</v>
      </c>
      <c r="C35" s="49" t="s">
        <v>175</v>
      </c>
      <c r="D35" s="52" t="s">
        <v>30</v>
      </c>
      <c r="E35" s="53">
        <v>1.1</v>
      </c>
      <c r="F35" s="54">
        <f t="shared" si="9"/>
        <v>39.099999999999994</v>
      </c>
      <c r="G35" s="54">
        <v>1.1</v>
      </c>
      <c r="H35" s="54">
        <f>SUM(G35+H28)</f>
        <v>27.7</v>
      </c>
      <c r="I35" s="55">
        <v>0.001388888888888889</v>
      </c>
      <c r="J35" s="55">
        <f>SUM(I35+J28)</f>
        <v>0.02847222222222221</v>
      </c>
      <c r="K35" s="55">
        <v>0.001388888888888889</v>
      </c>
      <c r="L35" s="56">
        <f t="shared" si="3"/>
        <v>0.039583333333333325</v>
      </c>
      <c r="M35" s="55">
        <f>SUM(M28+$I35)</f>
        <v>0.2680555555555555</v>
      </c>
      <c r="N35" s="55">
        <f t="shared" si="5"/>
        <v>0.4145833333333332</v>
      </c>
      <c r="O35" s="55">
        <f t="shared" si="6"/>
        <v>0.5395833333333332</v>
      </c>
      <c r="P35" s="55">
        <f t="shared" si="7"/>
        <v>0.6854166666666666</v>
      </c>
      <c r="Q35" s="55">
        <f t="shared" si="8"/>
        <v>0.7270833333333332</v>
      </c>
      <c r="R35" s="57"/>
      <c r="AF35" s="50"/>
      <c r="AG35" s="50"/>
      <c r="AH35" s="50"/>
      <c r="AI35" s="50"/>
      <c r="AJ35" s="50"/>
    </row>
    <row r="36" spans="2:36" s="51" customFormat="1" ht="11.25" customHeight="1">
      <c r="B36" s="46">
        <f t="shared" si="0"/>
        <v>26</v>
      </c>
      <c r="C36" s="49" t="s">
        <v>176</v>
      </c>
      <c r="D36" s="52" t="s">
        <v>30</v>
      </c>
      <c r="E36" s="53">
        <v>1.1</v>
      </c>
      <c r="F36" s="54">
        <f t="shared" si="9"/>
        <v>40.199999999999996</v>
      </c>
      <c r="G36" s="53">
        <v>1.1</v>
      </c>
      <c r="H36" s="54">
        <f aca="true" t="shared" si="10" ref="H36:H65">SUM(G36+H35)</f>
        <v>28.8</v>
      </c>
      <c r="I36" s="55">
        <v>0.001388888888888889</v>
      </c>
      <c r="J36" s="55">
        <f aca="true" t="shared" si="11" ref="J36:J65">SUM(I36+J35)</f>
        <v>0.0298611111111111</v>
      </c>
      <c r="K36" s="55">
        <v>0.001388888888888889</v>
      </c>
      <c r="L36" s="56">
        <f t="shared" si="3"/>
        <v>0.040972222222222215</v>
      </c>
      <c r="M36" s="55">
        <f aca="true" t="shared" si="12" ref="M36:M65">SUM(M35+K36)</f>
        <v>0.2694444444444444</v>
      </c>
      <c r="N36" s="55">
        <f t="shared" si="5"/>
        <v>0.4159722222222221</v>
      </c>
      <c r="O36" s="55">
        <f t="shared" si="6"/>
        <v>0.5409722222222221</v>
      </c>
      <c r="P36" s="55">
        <f t="shared" si="7"/>
        <v>0.6868055555555554</v>
      </c>
      <c r="Q36" s="55">
        <f t="shared" si="8"/>
        <v>0.7284722222222221</v>
      </c>
      <c r="R36" s="57"/>
      <c r="AF36" s="50"/>
      <c r="AG36" s="50"/>
      <c r="AH36" s="50"/>
      <c r="AI36" s="50"/>
      <c r="AJ36" s="50"/>
    </row>
    <row r="37" spans="2:36" s="51" customFormat="1" ht="11.25" customHeight="1">
      <c r="B37" s="46">
        <f t="shared" si="0"/>
        <v>27</v>
      </c>
      <c r="C37" s="49" t="s">
        <v>177</v>
      </c>
      <c r="D37" s="52" t="s">
        <v>30</v>
      </c>
      <c r="E37" s="53">
        <v>0.9</v>
      </c>
      <c r="F37" s="54">
        <f t="shared" si="9"/>
        <v>41.099999999999994</v>
      </c>
      <c r="G37" s="53">
        <v>0.9</v>
      </c>
      <c r="H37" s="54">
        <f t="shared" si="10"/>
        <v>29.7</v>
      </c>
      <c r="I37" s="55">
        <v>0.001388888888888889</v>
      </c>
      <c r="J37" s="55">
        <f t="shared" si="11"/>
        <v>0.031249999999999986</v>
      </c>
      <c r="K37" s="55">
        <v>0.001388888888888889</v>
      </c>
      <c r="L37" s="56">
        <f t="shared" si="3"/>
        <v>0.042361111111111106</v>
      </c>
      <c r="M37" s="55">
        <f t="shared" si="12"/>
        <v>0.27083333333333326</v>
      </c>
      <c r="N37" s="55">
        <f t="shared" si="5"/>
        <v>0.41736111111111096</v>
      </c>
      <c r="O37" s="55">
        <f t="shared" si="6"/>
        <v>0.542361111111111</v>
      </c>
      <c r="P37" s="55">
        <f t="shared" si="7"/>
        <v>0.6881944444444443</v>
      </c>
      <c r="Q37" s="55">
        <f t="shared" si="8"/>
        <v>0.729861111111111</v>
      </c>
      <c r="R37" s="57"/>
      <c r="AF37" s="50"/>
      <c r="AG37" s="50"/>
      <c r="AH37" s="50"/>
      <c r="AI37" s="50"/>
      <c r="AJ37" s="50"/>
    </row>
    <row r="38" spans="2:36" s="51" customFormat="1" ht="11.25" customHeight="1">
      <c r="B38" s="46">
        <f t="shared" si="0"/>
        <v>28</v>
      </c>
      <c r="C38" s="49" t="s">
        <v>178</v>
      </c>
      <c r="D38" s="52" t="s">
        <v>30</v>
      </c>
      <c r="E38" s="53">
        <v>1.8</v>
      </c>
      <c r="F38" s="54">
        <f t="shared" si="9"/>
        <v>42.89999999999999</v>
      </c>
      <c r="G38" s="53">
        <v>1.8</v>
      </c>
      <c r="H38" s="54">
        <f t="shared" si="10"/>
        <v>31.5</v>
      </c>
      <c r="I38" s="55">
        <v>0.0020833333333333333</v>
      </c>
      <c r="J38" s="55">
        <f t="shared" si="11"/>
        <v>0.03333333333333332</v>
      </c>
      <c r="K38" s="55">
        <v>0.0020833333333333333</v>
      </c>
      <c r="L38" s="56">
        <f t="shared" si="3"/>
        <v>0.04444444444444444</v>
      </c>
      <c r="M38" s="55">
        <f t="shared" si="12"/>
        <v>0.2729166666666666</v>
      </c>
      <c r="N38" s="55">
        <f t="shared" si="5"/>
        <v>0.4194444444444443</v>
      </c>
      <c r="O38" s="55">
        <f t="shared" si="6"/>
        <v>0.5444444444444443</v>
      </c>
      <c r="P38" s="55">
        <f t="shared" si="7"/>
        <v>0.6902777777777777</v>
      </c>
      <c r="Q38" s="55">
        <f t="shared" si="8"/>
        <v>0.7319444444444443</v>
      </c>
      <c r="R38" s="57"/>
      <c r="AF38" s="50"/>
      <c r="AG38" s="50"/>
      <c r="AH38" s="50"/>
      <c r="AI38" s="50"/>
      <c r="AJ38" s="50"/>
    </row>
    <row r="39" spans="2:36" s="51" customFormat="1" ht="11.25" customHeight="1">
      <c r="B39" s="46">
        <f t="shared" si="0"/>
        <v>29</v>
      </c>
      <c r="C39" s="49" t="s">
        <v>179</v>
      </c>
      <c r="D39" s="52" t="s">
        <v>30</v>
      </c>
      <c r="E39" s="53">
        <v>0.9</v>
      </c>
      <c r="F39" s="54">
        <f t="shared" si="9"/>
        <v>43.79999999999999</v>
      </c>
      <c r="G39" s="53">
        <v>0.9</v>
      </c>
      <c r="H39" s="54">
        <f t="shared" si="10"/>
        <v>32.4</v>
      </c>
      <c r="I39" s="55">
        <v>0.001388888888888889</v>
      </c>
      <c r="J39" s="55">
        <f t="shared" si="11"/>
        <v>0.03472222222222221</v>
      </c>
      <c r="K39" s="55">
        <v>0.001388888888888889</v>
      </c>
      <c r="L39" s="56">
        <f t="shared" si="3"/>
        <v>0.04583333333333333</v>
      </c>
      <c r="M39" s="55">
        <f t="shared" si="12"/>
        <v>0.27430555555555547</v>
      </c>
      <c r="N39" s="55">
        <f aca="true" t="shared" si="13" ref="N39:N65">SUM(N38+$K39)</f>
        <v>0.42083333333333317</v>
      </c>
      <c r="O39" s="55">
        <f aca="true" t="shared" si="14" ref="O39:O65">SUM(O38+$K39)</f>
        <v>0.5458333333333332</v>
      </c>
      <c r="P39" s="55">
        <f aca="true" t="shared" si="15" ref="P39:P65">SUM(P38+$K39)</f>
        <v>0.6916666666666665</v>
      </c>
      <c r="Q39" s="55"/>
      <c r="R39" s="57"/>
      <c r="AF39" s="50"/>
      <c r="AG39" s="50"/>
      <c r="AH39" s="50"/>
      <c r="AI39" s="50"/>
      <c r="AJ39" s="50"/>
    </row>
    <row r="40" spans="2:36" s="51" customFormat="1" ht="11.25" customHeight="1">
      <c r="B40" s="46">
        <f t="shared" si="0"/>
        <v>30</v>
      </c>
      <c r="C40" s="49" t="s">
        <v>180</v>
      </c>
      <c r="D40" s="52" t="s">
        <v>30</v>
      </c>
      <c r="E40" s="53">
        <v>1.8</v>
      </c>
      <c r="F40" s="54">
        <f t="shared" si="9"/>
        <v>45.59999999999999</v>
      </c>
      <c r="G40" s="53">
        <v>1.8</v>
      </c>
      <c r="H40" s="54">
        <f t="shared" si="10"/>
        <v>34.199999999999996</v>
      </c>
      <c r="I40" s="55">
        <v>0.001388888888888889</v>
      </c>
      <c r="J40" s="55">
        <f t="shared" si="11"/>
        <v>0.0361111111111111</v>
      </c>
      <c r="K40" s="55">
        <v>0.001388888888888889</v>
      </c>
      <c r="L40" s="56">
        <f t="shared" si="3"/>
        <v>0.04722222222222222</v>
      </c>
      <c r="M40" s="55">
        <f t="shared" si="12"/>
        <v>0.27569444444444435</v>
      </c>
      <c r="N40" s="55">
        <f t="shared" si="13"/>
        <v>0.42222222222222205</v>
      </c>
      <c r="O40" s="55">
        <f t="shared" si="14"/>
        <v>0.547222222222222</v>
      </c>
      <c r="P40" s="55">
        <f t="shared" si="15"/>
        <v>0.6930555555555554</v>
      </c>
      <c r="Q40" s="55"/>
      <c r="R40" s="57"/>
      <c r="AF40" s="50"/>
      <c r="AG40" s="50"/>
      <c r="AH40" s="50"/>
      <c r="AI40" s="50"/>
      <c r="AJ40" s="50"/>
    </row>
    <row r="41" spans="2:36" s="51" customFormat="1" ht="11.25" customHeight="1">
      <c r="B41" s="46">
        <f t="shared" si="0"/>
        <v>31</v>
      </c>
      <c r="C41" s="49" t="s">
        <v>181</v>
      </c>
      <c r="D41" s="52" t="s">
        <v>30</v>
      </c>
      <c r="E41" s="53">
        <v>1.2</v>
      </c>
      <c r="F41" s="54">
        <f t="shared" si="9"/>
        <v>46.79999999999999</v>
      </c>
      <c r="G41" s="53">
        <v>1.2</v>
      </c>
      <c r="H41" s="54">
        <f t="shared" si="10"/>
        <v>35.4</v>
      </c>
      <c r="I41" s="55">
        <v>0.001388888888888889</v>
      </c>
      <c r="J41" s="55">
        <f t="shared" si="11"/>
        <v>0.03749999999999999</v>
      </c>
      <c r="K41" s="55">
        <v>0.001388888888888889</v>
      </c>
      <c r="L41" s="56">
        <f t="shared" si="3"/>
        <v>0.04861111111111111</v>
      </c>
      <c r="M41" s="55">
        <f t="shared" si="12"/>
        <v>0.27708333333333324</v>
      </c>
      <c r="N41" s="55">
        <f t="shared" si="13"/>
        <v>0.42361111111111094</v>
      </c>
      <c r="O41" s="55">
        <f t="shared" si="14"/>
        <v>0.5486111111111109</v>
      </c>
      <c r="P41" s="55">
        <f t="shared" si="15"/>
        <v>0.6944444444444443</v>
      </c>
      <c r="Q41" s="55"/>
      <c r="R41" s="59"/>
      <c r="AF41" s="50"/>
      <c r="AG41" s="50"/>
      <c r="AH41" s="50"/>
      <c r="AI41" s="50"/>
      <c r="AJ41" s="50"/>
    </row>
    <row r="42" spans="2:36" s="51" customFormat="1" ht="11.25" customHeight="1">
      <c r="B42" s="46">
        <f t="shared" si="0"/>
        <v>32</v>
      </c>
      <c r="C42" s="49" t="s">
        <v>182</v>
      </c>
      <c r="D42" s="52" t="s">
        <v>153</v>
      </c>
      <c r="E42" s="53">
        <v>1.5</v>
      </c>
      <c r="F42" s="54">
        <f t="shared" si="9"/>
        <v>48.29999999999999</v>
      </c>
      <c r="G42" s="53">
        <v>1.5</v>
      </c>
      <c r="H42" s="54">
        <f t="shared" si="10"/>
        <v>36.9</v>
      </c>
      <c r="I42" s="55">
        <v>0.001388888888888889</v>
      </c>
      <c r="J42" s="55">
        <f t="shared" si="11"/>
        <v>0.03888888888888888</v>
      </c>
      <c r="K42" s="55">
        <v>0.001388888888888889</v>
      </c>
      <c r="L42" s="56">
        <f t="shared" si="3"/>
        <v>0.05</v>
      </c>
      <c r="M42" s="55">
        <f t="shared" si="12"/>
        <v>0.2784722222222221</v>
      </c>
      <c r="N42" s="55">
        <f t="shared" si="13"/>
        <v>0.4249999999999998</v>
      </c>
      <c r="O42" s="55">
        <f t="shared" si="14"/>
        <v>0.5499999999999998</v>
      </c>
      <c r="P42" s="55">
        <f t="shared" si="15"/>
        <v>0.6958333333333332</v>
      </c>
      <c r="Q42" s="55"/>
      <c r="R42" s="57"/>
      <c r="AF42" s="50"/>
      <c r="AG42" s="50"/>
      <c r="AH42" s="50"/>
      <c r="AI42" s="50"/>
      <c r="AJ42" s="50"/>
    </row>
    <row r="43" spans="2:36" s="51" customFormat="1" ht="11.25" customHeight="1">
      <c r="B43" s="46">
        <f t="shared" si="0"/>
        <v>33</v>
      </c>
      <c r="C43" s="49" t="s">
        <v>183</v>
      </c>
      <c r="D43" s="52" t="s">
        <v>30</v>
      </c>
      <c r="E43" s="53">
        <v>2.8</v>
      </c>
      <c r="F43" s="54">
        <f t="shared" si="9"/>
        <v>51.09999999999999</v>
      </c>
      <c r="G43" s="53">
        <v>2.8</v>
      </c>
      <c r="H43" s="54">
        <f t="shared" si="10"/>
        <v>39.699999999999996</v>
      </c>
      <c r="I43" s="55">
        <v>0.0020833333333333333</v>
      </c>
      <c r="J43" s="55">
        <f t="shared" si="11"/>
        <v>0.040972222222222215</v>
      </c>
      <c r="K43" s="55">
        <v>0.0020833333333333333</v>
      </c>
      <c r="L43" s="56">
        <f t="shared" si="3"/>
        <v>0.052083333333333336</v>
      </c>
      <c r="M43" s="55">
        <f t="shared" si="12"/>
        <v>0.28055555555555545</v>
      </c>
      <c r="N43" s="55">
        <f t="shared" si="13"/>
        <v>0.42708333333333315</v>
      </c>
      <c r="O43" s="55">
        <f t="shared" si="14"/>
        <v>0.5520833333333331</v>
      </c>
      <c r="P43" s="55">
        <f t="shared" si="15"/>
        <v>0.6979166666666665</v>
      </c>
      <c r="Q43" s="55"/>
      <c r="R43" s="57"/>
      <c r="AF43" s="50"/>
      <c r="AG43" s="50"/>
      <c r="AH43" s="50"/>
      <c r="AI43" s="50"/>
      <c r="AJ43" s="50"/>
    </row>
    <row r="44" spans="2:36" s="51" customFormat="1" ht="11.25" customHeight="1">
      <c r="B44" s="46">
        <f aca="true" t="shared" si="16" ref="B44:B65">SUM(B43+1)</f>
        <v>34</v>
      </c>
      <c r="C44" s="49" t="s">
        <v>184</v>
      </c>
      <c r="D44" s="52" t="s">
        <v>30</v>
      </c>
      <c r="E44" s="53">
        <v>2.2</v>
      </c>
      <c r="F44" s="54">
        <f t="shared" si="9"/>
        <v>53.29999999999999</v>
      </c>
      <c r="G44" s="53">
        <v>2.2</v>
      </c>
      <c r="H44" s="54">
        <f t="shared" si="10"/>
        <v>41.9</v>
      </c>
      <c r="I44" s="55">
        <v>0.0020833333333333333</v>
      </c>
      <c r="J44" s="55">
        <f t="shared" si="11"/>
        <v>0.04305555555555555</v>
      </c>
      <c r="K44" s="55">
        <v>0.0020833333333333333</v>
      </c>
      <c r="L44" s="56">
        <f aca="true" t="shared" si="17" ref="L44:L75">SUM(L43+K44)</f>
        <v>0.05416666666666667</v>
      </c>
      <c r="M44" s="55">
        <f t="shared" si="12"/>
        <v>0.2826388888888888</v>
      </c>
      <c r="N44" s="55">
        <f t="shared" si="13"/>
        <v>0.4291666666666665</v>
      </c>
      <c r="O44" s="55">
        <f t="shared" si="14"/>
        <v>0.5541666666666665</v>
      </c>
      <c r="P44" s="55">
        <f t="shared" si="15"/>
        <v>0.6999999999999998</v>
      </c>
      <c r="Q44" s="55"/>
      <c r="R44" s="57"/>
      <c r="AF44" s="50"/>
      <c r="AG44" s="50"/>
      <c r="AH44" s="50"/>
      <c r="AI44" s="50"/>
      <c r="AJ44" s="50"/>
    </row>
    <row r="45" spans="2:36" s="51" customFormat="1" ht="11.25" customHeight="1">
      <c r="B45" s="46">
        <f t="shared" si="16"/>
        <v>35</v>
      </c>
      <c r="C45" s="49" t="s">
        <v>185</v>
      </c>
      <c r="D45" s="52" t="s">
        <v>30</v>
      </c>
      <c r="E45" s="53">
        <v>0.8</v>
      </c>
      <c r="F45" s="54">
        <f t="shared" si="9"/>
        <v>54.09999999999999</v>
      </c>
      <c r="G45" s="53">
        <v>0.8</v>
      </c>
      <c r="H45" s="54">
        <f t="shared" si="10"/>
        <v>42.699999999999996</v>
      </c>
      <c r="I45" s="55">
        <v>0.001388888888888889</v>
      </c>
      <c r="J45" s="55">
        <f t="shared" si="11"/>
        <v>0.04444444444444444</v>
      </c>
      <c r="K45" s="55">
        <v>0.001388888888888889</v>
      </c>
      <c r="L45" s="56">
        <f t="shared" si="17"/>
        <v>0.05555555555555556</v>
      </c>
      <c r="M45" s="55">
        <f t="shared" si="12"/>
        <v>0.28402777777777766</v>
      </c>
      <c r="N45" s="55">
        <f t="shared" si="13"/>
        <v>0.43055555555555536</v>
      </c>
      <c r="O45" s="55">
        <f t="shared" si="14"/>
        <v>0.5555555555555554</v>
      </c>
      <c r="P45" s="55">
        <f t="shared" si="15"/>
        <v>0.7013888888888887</v>
      </c>
      <c r="Q45" s="55"/>
      <c r="R45" s="57"/>
      <c r="AF45" s="50"/>
      <c r="AG45" s="50"/>
      <c r="AH45" s="50"/>
      <c r="AI45" s="50"/>
      <c r="AJ45" s="50"/>
    </row>
    <row r="46" spans="2:36" s="51" customFormat="1" ht="11.25" customHeight="1">
      <c r="B46" s="46">
        <f t="shared" si="16"/>
        <v>36</v>
      </c>
      <c r="C46" s="49" t="s">
        <v>186</v>
      </c>
      <c r="D46" s="52" t="s">
        <v>30</v>
      </c>
      <c r="E46" s="53">
        <v>0.7</v>
      </c>
      <c r="F46" s="54">
        <f aca="true" t="shared" si="18" ref="F46:F77">SUM(F45+E46)</f>
        <v>54.79999999999999</v>
      </c>
      <c r="G46" s="53">
        <v>0.7</v>
      </c>
      <c r="H46" s="54">
        <f t="shared" si="10"/>
        <v>43.4</v>
      </c>
      <c r="I46" s="55">
        <v>0.0006944444444444445</v>
      </c>
      <c r="J46" s="55">
        <f t="shared" si="11"/>
        <v>0.04513888888888888</v>
      </c>
      <c r="K46" s="55">
        <v>0.0006944444444444445</v>
      </c>
      <c r="L46" s="56">
        <f t="shared" si="17"/>
        <v>0.05625</v>
      </c>
      <c r="M46" s="55">
        <f t="shared" si="12"/>
        <v>0.2847222222222221</v>
      </c>
      <c r="N46" s="55">
        <f t="shared" si="13"/>
        <v>0.4312499999999998</v>
      </c>
      <c r="O46" s="55">
        <f t="shared" si="14"/>
        <v>0.5562499999999998</v>
      </c>
      <c r="P46" s="55">
        <f t="shared" si="15"/>
        <v>0.7020833333333332</v>
      </c>
      <c r="Q46" s="55"/>
      <c r="R46" s="57"/>
      <c r="AF46" s="50"/>
      <c r="AG46" s="50"/>
      <c r="AH46" s="50"/>
      <c r="AI46" s="50"/>
      <c r="AJ46" s="50"/>
    </row>
    <row r="47" spans="2:36" s="51" customFormat="1" ht="11.25" customHeight="1">
      <c r="B47" s="46">
        <f t="shared" si="16"/>
        <v>37</v>
      </c>
      <c r="C47" s="49" t="s">
        <v>187</v>
      </c>
      <c r="D47" s="52" t="s">
        <v>30</v>
      </c>
      <c r="E47" s="53">
        <v>1.2</v>
      </c>
      <c r="F47" s="54">
        <f t="shared" si="18"/>
        <v>55.99999999999999</v>
      </c>
      <c r="G47" s="53">
        <v>1.2</v>
      </c>
      <c r="H47" s="54">
        <f t="shared" si="10"/>
        <v>44.6</v>
      </c>
      <c r="I47" s="55">
        <v>0.001388888888888889</v>
      </c>
      <c r="J47" s="55">
        <f t="shared" si="11"/>
        <v>0.04652777777777777</v>
      </c>
      <c r="K47" s="55">
        <v>0.001388888888888889</v>
      </c>
      <c r="L47" s="56">
        <f t="shared" si="17"/>
        <v>0.05763888888888889</v>
      </c>
      <c r="M47" s="55">
        <f t="shared" si="12"/>
        <v>0.286111111111111</v>
      </c>
      <c r="N47" s="55">
        <f t="shared" si="13"/>
        <v>0.4326388888888887</v>
      </c>
      <c r="O47" s="55">
        <f t="shared" si="14"/>
        <v>0.5576388888888887</v>
      </c>
      <c r="P47" s="55">
        <f t="shared" si="15"/>
        <v>0.703472222222222</v>
      </c>
      <c r="Q47" s="55"/>
      <c r="R47" s="57"/>
      <c r="AF47" s="50"/>
      <c r="AG47" s="50"/>
      <c r="AH47" s="50"/>
      <c r="AI47" s="50"/>
      <c r="AJ47" s="50"/>
    </row>
    <row r="48" spans="2:36" s="51" customFormat="1" ht="11.25" customHeight="1">
      <c r="B48" s="46">
        <f t="shared" si="16"/>
        <v>38</v>
      </c>
      <c r="C48" s="49" t="s">
        <v>188</v>
      </c>
      <c r="D48" s="52" t="s">
        <v>30</v>
      </c>
      <c r="E48" s="53">
        <v>2</v>
      </c>
      <c r="F48" s="54">
        <f t="shared" si="18"/>
        <v>57.99999999999999</v>
      </c>
      <c r="G48" s="53">
        <v>2</v>
      </c>
      <c r="H48" s="54">
        <f t="shared" si="10"/>
        <v>46.6</v>
      </c>
      <c r="I48" s="55">
        <v>0.0020833333333333333</v>
      </c>
      <c r="J48" s="55">
        <f t="shared" si="11"/>
        <v>0.048611111111111105</v>
      </c>
      <c r="K48" s="55">
        <v>0.0020833333333333333</v>
      </c>
      <c r="L48" s="56">
        <f t="shared" si="17"/>
        <v>0.059722222222222225</v>
      </c>
      <c r="M48" s="55">
        <f t="shared" si="12"/>
        <v>0.2881944444444443</v>
      </c>
      <c r="N48" s="55">
        <f t="shared" si="13"/>
        <v>0.434722222222222</v>
      </c>
      <c r="O48" s="55">
        <f t="shared" si="14"/>
        <v>0.559722222222222</v>
      </c>
      <c r="P48" s="55">
        <f t="shared" si="15"/>
        <v>0.7055555555555554</v>
      </c>
      <c r="Q48" s="55"/>
      <c r="R48" s="57"/>
      <c r="AF48" s="50"/>
      <c r="AG48" s="50"/>
      <c r="AH48" s="50"/>
      <c r="AI48" s="50"/>
      <c r="AJ48" s="50"/>
    </row>
    <row r="49" spans="2:36" s="51" customFormat="1" ht="11.25" customHeight="1">
      <c r="B49" s="46">
        <f t="shared" si="16"/>
        <v>39</v>
      </c>
      <c r="C49" s="49" t="s">
        <v>189</v>
      </c>
      <c r="D49" s="52" t="s">
        <v>30</v>
      </c>
      <c r="E49" s="53">
        <v>1</v>
      </c>
      <c r="F49" s="54">
        <f t="shared" si="18"/>
        <v>58.99999999999999</v>
      </c>
      <c r="G49" s="53">
        <v>1</v>
      </c>
      <c r="H49" s="54">
        <f t="shared" si="10"/>
        <v>47.6</v>
      </c>
      <c r="I49" s="55">
        <v>0.001388888888888889</v>
      </c>
      <c r="J49" s="55">
        <f t="shared" si="11"/>
        <v>0.049999999999999996</v>
      </c>
      <c r="K49" s="55">
        <v>0.001388888888888889</v>
      </c>
      <c r="L49" s="56">
        <f t="shared" si="17"/>
        <v>0.061111111111111116</v>
      </c>
      <c r="M49" s="55">
        <f t="shared" si="12"/>
        <v>0.2895833333333332</v>
      </c>
      <c r="N49" s="55">
        <f t="shared" si="13"/>
        <v>0.4361111111111109</v>
      </c>
      <c r="O49" s="55">
        <f t="shared" si="14"/>
        <v>0.5611111111111109</v>
      </c>
      <c r="P49" s="55">
        <f t="shared" si="15"/>
        <v>0.7069444444444443</v>
      </c>
      <c r="Q49" s="55"/>
      <c r="R49" s="57"/>
      <c r="AF49" s="50"/>
      <c r="AG49" s="50"/>
      <c r="AH49" s="50"/>
      <c r="AI49" s="50"/>
      <c r="AJ49" s="50"/>
    </row>
    <row r="50" spans="2:36" s="51" customFormat="1" ht="11.25" customHeight="1">
      <c r="B50" s="46">
        <f t="shared" si="16"/>
        <v>40</v>
      </c>
      <c r="C50" s="49" t="s">
        <v>190</v>
      </c>
      <c r="D50" s="52" t="s">
        <v>30</v>
      </c>
      <c r="E50" s="53">
        <v>0.9</v>
      </c>
      <c r="F50" s="54">
        <f t="shared" si="18"/>
        <v>59.89999999999999</v>
      </c>
      <c r="G50" s="53">
        <v>0.9</v>
      </c>
      <c r="H50" s="54">
        <f t="shared" si="10"/>
        <v>48.5</v>
      </c>
      <c r="I50" s="55">
        <v>0.001388888888888889</v>
      </c>
      <c r="J50" s="55">
        <f t="shared" si="11"/>
        <v>0.05138888888888889</v>
      </c>
      <c r="K50" s="55">
        <v>0.001388888888888889</v>
      </c>
      <c r="L50" s="56">
        <f t="shared" si="17"/>
        <v>0.0625</v>
      </c>
      <c r="M50" s="55">
        <f t="shared" si="12"/>
        <v>0.2909722222222221</v>
      </c>
      <c r="N50" s="55">
        <f t="shared" si="13"/>
        <v>0.4374999999999998</v>
      </c>
      <c r="O50" s="55">
        <f t="shared" si="14"/>
        <v>0.5624999999999998</v>
      </c>
      <c r="P50" s="55">
        <f t="shared" si="15"/>
        <v>0.7083333333333331</v>
      </c>
      <c r="Q50" s="55"/>
      <c r="R50" s="57"/>
      <c r="AF50" s="50"/>
      <c r="AG50" s="50"/>
      <c r="AH50" s="50"/>
      <c r="AI50" s="50"/>
      <c r="AJ50" s="50"/>
    </row>
    <row r="51" spans="2:36" s="51" customFormat="1" ht="11.25" customHeight="1">
      <c r="B51" s="46">
        <f t="shared" si="16"/>
        <v>41</v>
      </c>
      <c r="C51" s="49" t="s">
        <v>191</v>
      </c>
      <c r="D51" s="52" t="s">
        <v>30</v>
      </c>
      <c r="E51" s="53">
        <v>1.2</v>
      </c>
      <c r="F51" s="54">
        <f t="shared" si="18"/>
        <v>61.099999999999994</v>
      </c>
      <c r="G51" s="53">
        <v>1.2</v>
      </c>
      <c r="H51" s="54">
        <f t="shared" si="10"/>
        <v>49.7</v>
      </c>
      <c r="I51" s="55">
        <v>0.001388888888888889</v>
      </c>
      <c r="J51" s="55">
        <f t="shared" si="11"/>
        <v>0.05277777777777778</v>
      </c>
      <c r="K51" s="55">
        <v>0.001388888888888889</v>
      </c>
      <c r="L51" s="56">
        <f t="shared" si="17"/>
        <v>0.06388888888888888</v>
      </c>
      <c r="M51" s="55">
        <f t="shared" si="12"/>
        <v>0.29236111111111096</v>
      </c>
      <c r="N51" s="55">
        <f t="shared" si="13"/>
        <v>0.43888888888888866</v>
      </c>
      <c r="O51" s="55">
        <f t="shared" si="14"/>
        <v>0.5638888888888887</v>
      </c>
      <c r="P51" s="55">
        <f t="shared" si="15"/>
        <v>0.709722222222222</v>
      </c>
      <c r="Q51" s="55"/>
      <c r="R51" s="57"/>
      <c r="AF51" s="50"/>
      <c r="AG51" s="50"/>
      <c r="AH51" s="50"/>
      <c r="AI51" s="50"/>
      <c r="AJ51" s="50"/>
    </row>
    <row r="52" spans="2:36" s="51" customFormat="1" ht="11.25" customHeight="1">
      <c r="B52" s="46">
        <f t="shared" si="16"/>
        <v>42</v>
      </c>
      <c r="C52" s="49" t="s">
        <v>192</v>
      </c>
      <c r="D52" s="52" t="s">
        <v>30</v>
      </c>
      <c r="E52" s="53">
        <v>0.5</v>
      </c>
      <c r="F52" s="54">
        <f t="shared" si="18"/>
        <v>61.599999999999994</v>
      </c>
      <c r="G52" s="53">
        <v>0.5</v>
      </c>
      <c r="H52" s="54">
        <f t="shared" si="10"/>
        <v>50.2</v>
      </c>
      <c r="I52" s="55">
        <v>0.0006944444444444445</v>
      </c>
      <c r="J52" s="55">
        <f t="shared" si="11"/>
        <v>0.05347222222222222</v>
      </c>
      <c r="K52" s="55">
        <v>0.0006944444444444445</v>
      </c>
      <c r="L52" s="56">
        <f t="shared" si="17"/>
        <v>0.06458333333333333</v>
      </c>
      <c r="M52" s="55">
        <f t="shared" si="12"/>
        <v>0.2930555555555554</v>
      </c>
      <c r="N52" s="55">
        <f t="shared" si="13"/>
        <v>0.4395833333333331</v>
      </c>
      <c r="O52" s="55">
        <f t="shared" si="14"/>
        <v>0.5645833333333331</v>
      </c>
      <c r="P52" s="55">
        <f t="shared" si="15"/>
        <v>0.7104166666666665</v>
      </c>
      <c r="Q52" s="55"/>
      <c r="R52" s="57"/>
      <c r="AF52" s="50"/>
      <c r="AG52" s="50"/>
      <c r="AH52" s="50"/>
      <c r="AI52" s="50"/>
      <c r="AJ52" s="50"/>
    </row>
    <row r="53" spans="2:36" s="51" customFormat="1" ht="11.25" customHeight="1">
      <c r="B53" s="46">
        <f t="shared" si="16"/>
        <v>43</v>
      </c>
      <c r="C53" s="49" t="s">
        <v>193</v>
      </c>
      <c r="D53" s="52" t="s">
        <v>30</v>
      </c>
      <c r="E53" s="53">
        <v>0.6</v>
      </c>
      <c r="F53" s="54">
        <f t="shared" si="18"/>
        <v>62.199999999999996</v>
      </c>
      <c r="G53" s="53">
        <v>0.6</v>
      </c>
      <c r="H53" s="54">
        <f t="shared" si="10"/>
        <v>50.800000000000004</v>
      </c>
      <c r="I53" s="55">
        <v>0.0006944444444444445</v>
      </c>
      <c r="J53" s="55">
        <f t="shared" si="11"/>
        <v>0.05416666666666666</v>
      </c>
      <c r="K53" s="55">
        <v>0.0006944444444444445</v>
      </c>
      <c r="L53" s="56">
        <f t="shared" si="17"/>
        <v>0.06527777777777777</v>
      </c>
      <c r="M53" s="55">
        <f t="shared" si="12"/>
        <v>0.29374999999999984</v>
      </c>
      <c r="N53" s="55">
        <f t="shared" si="13"/>
        <v>0.44027777777777755</v>
      </c>
      <c r="O53" s="55">
        <f t="shared" si="14"/>
        <v>0.5652777777777775</v>
      </c>
      <c r="P53" s="55">
        <f t="shared" si="15"/>
        <v>0.7111111111111109</v>
      </c>
      <c r="Q53" s="55"/>
      <c r="R53" s="57"/>
      <c r="AF53" s="50"/>
      <c r="AG53" s="50"/>
      <c r="AH53" s="50"/>
      <c r="AI53" s="50"/>
      <c r="AJ53" s="50"/>
    </row>
    <row r="54" spans="2:36" s="51" customFormat="1" ht="11.25" customHeight="1">
      <c r="B54" s="46">
        <f t="shared" si="16"/>
        <v>44</v>
      </c>
      <c r="C54" s="49" t="s">
        <v>194</v>
      </c>
      <c r="D54" s="52" t="s">
        <v>77</v>
      </c>
      <c r="E54" s="53">
        <v>0.4</v>
      </c>
      <c r="F54" s="54">
        <f t="shared" si="18"/>
        <v>62.599999999999994</v>
      </c>
      <c r="G54" s="53">
        <v>0.4</v>
      </c>
      <c r="H54" s="54">
        <f t="shared" si="10"/>
        <v>51.2</v>
      </c>
      <c r="I54" s="55">
        <v>0.0006944444444444445</v>
      </c>
      <c r="J54" s="55">
        <f t="shared" si="11"/>
        <v>0.054861111111111104</v>
      </c>
      <c r="K54" s="55">
        <v>0.0006944444444444445</v>
      </c>
      <c r="L54" s="56">
        <f t="shared" si="17"/>
        <v>0.06597222222222221</v>
      </c>
      <c r="M54" s="55">
        <f t="shared" si="12"/>
        <v>0.2944444444444443</v>
      </c>
      <c r="N54" s="55">
        <f t="shared" si="13"/>
        <v>0.440972222222222</v>
      </c>
      <c r="O54" s="55">
        <f t="shared" si="14"/>
        <v>0.565972222222222</v>
      </c>
      <c r="P54" s="55">
        <f t="shared" si="15"/>
        <v>0.7118055555555554</v>
      </c>
      <c r="Q54" s="55"/>
      <c r="R54" s="57"/>
      <c r="AF54" s="50"/>
      <c r="AG54" s="50"/>
      <c r="AH54" s="50"/>
      <c r="AI54" s="50"/>
      <c r="AJ54" s="50"/>
    </row>
    <row r="55" spans="2:36" s="51" customFormat="1" ht="11.25" customHeight="1">
      <c r="B55" s="46">
        <f t="shared" si="16"/>
        <v>45</v>
      </c>
      <c r="C55" s="49" t="s">
        <v>195</v>
      </c>
      <c r="D55" s="52" t="s">
        <v>77</v>
      </c>
      <c r="E55" s="53">
        <v>1.3</v>
      </c>
      <c r="F55" s="54">
        <f t="shared" si="18"/>
        <v>63.89999999999999</v>
      </c>
      <c r="G55" s="53">
        <v>1.3</v>
      </c>
      <c r="H55" s="54">
        <f t="shared" si="10"/>
        <v>52.5</v>
      </c>
      <c r="I55" s="55">
        <v>0.001388888888888889</v>
      </c>
      <c r="J55" s="55">
        <f t="shared" si="11"/>
        <v>0.056249999999999994</v>
      </c>
      <c r="K55" s="55">
        <v>0.001388888888888889</v>
      </c>
      <c r="L55" s="56">
        <f t="shared" si="17"/>
        <v>0.0673611111111111</v>
      </c>
      <c r="M55" s="55">
        <f t="shared" si="12"/>
        <v>0.29583333333333317</v>
      </c>
      <c r="N55" s="55">
        <f t="shared" si="13"/>
        <v>0.44236111111111087</v>
      </c>
      <c r="O55" s="55">
        <f t="shared" si="14"/>
        <v>0.5673611111111109</v>
      </c>
      <c r="P55" s="55">
        <f t="shared" si="15"/>
        <v>0.7131944444444442</v>
      </c>
      <c r="Q55" s="55"/>
      <c r="R55" s="57"/>
      <c r="AF55" s="50"/>
      <c r="AG55" s="50"/>
      <c r="AH55" s="50"/>
      <c r="AI55" s="50"/>
      <c r="AJ55" s="50"/>
    </row>
    <row r="56" spans="2:36" s="51" customFormat="1" ht="11.25" customHeight="1">
      <c r="B56" s="46">
        <f t="shared" si="16"/>
        <v>46</v>
      </c>
      <c r="C56" s="49" t="s">
        <v>196</v>
      </c>
      <c r="D56" s="52" t="s">
        <v>77</v>
      </c>
      <c r="E56" s="53">
        <v>1.5</v>
      </c>
      <c r="F56" s="54">
        <f t="shared" si="18"/>
        <v>65.39999999999999</v>
      </c>
      <c r="G56" s="53">
        <v>1.5</v>
      </c>
      <c r="H56" s="54">
        <f t="shared" si="10"/>
        <v>54</v>
      </c>
      <c r="I56" s="55">
        <v>0.001388888888888889</v>
      </c>
      <c r="J56" s="55">
        <f t="shared" si="11"/>
        <v>0.057638888888888885</v>
      </c>
      <c r="K56" s="55">
        <v>0.001388888888888889</v>
      </c>
      <c r="L56" s="56">
        <f t="shared" si="17"/>
        <v>0.06874999999999998</v>
      </c>
      <c r="M56" s="55">
        <f t="shared" si="12"/>
        <v>0.29722222222222205</v>
      </c>
      <c r="N56" s="55">
        <f t="shared" si="13"/>
        <v>0.44374999999999976</v>
      </c>
      <c r="O56" s="55">
        <f t="shared" si="14"/>
        <v>0.5687499999999998</v>
      </c>
      <c r="P56" s="55">
        <f t="shared" si="15"/>
        <v>0.7145833333333331</v>
      </c>
      <c r="Q56" s="55"/>
      <c r="R56" s="57"/>
      <c r="AF56" s="50"/>
      <c r="AG56" s="50"/>
      <c r="AH56" s="50"/>
      <c r="AI56" s="50"/>
      <c r="AJ56" s="50"/>
    </row>
    <row r="57" spans="2:36" s="51" customFormat="1" ht="11.25" customHeight="1">
      <c r="B57" s="46">
        <f t="shared" si="16"/>
        <v>47</v>
      </c>
      <c r="C57" s="49" t="s">
        <v>197</v>
      </c>
      <c r="D57" s="52" t="s">
        <v>62</v>
      </c>
      <c r="E57" s="53">
        <v>3.4</v>
      </c>
      <c r="F57" s="54">
        <f t="shared" si="18"/>
        <v>68.8</v>
      </c>
      <c r="G57" s="53">
        <v>3.4</v>
      </c>
      <c r="H57" s="54">
        <f t="shared" si="10"/>
        <v>57.4</v>
      </c>
      <c r="I57" s="55">
        <v>0.003472222222222222</v>
      </c>
      <c r="J57" s="55">
        <f t="shared" si="11"/>
        <v>0.06111111111111111</v>
      </c>
      <c r="K57" s="55">
        <v>0.003472222222222222</v>
      </c>
      <c r="L57" s="56">
        <f t="shared" si="17"/>
        <v>0.0722222222222222</v>
      </c>
      <c r="M57" s="55">
        <f t="shared" si="12"/>
        <v>0.30069444444444426</v>
      </c>
      <c r="N57" s="55">
        <f t="shared" si="13"/>
        <v>0.44722222222222197</v>
      </c>
      <c r="O57" s="55">
        <f t="shared" si="14"/>
        <v>0.572222222222222</v>
      </c>
      <c r="P57" s="55">
        <f t="shared" si="15"/>
        <v>0.7180555555555553</v>
      </c>
      <c r="Q57" s="55"/>
      <c r="R57" s="57">
        <v>40.8</v>
      </c>
      <c r="AF57" s="50"/>
      <c r="AG57" s="50"/>
      <c r="AH57" s="50"/>
      <c r="AI57" s="50"/>
      <c r="AJ57" s="50"/>
    </row>
    <row r="58" spans="2:36" s="51" customFormat="1" ht="11.25" customHeight="1">
      <c r="B58" s="46">
        <f t="shared" si="16"/>
        <v>48</v>
      </c>
      <c r="C58" s="49" t="s">
        <v>198</v>
      </c>
      <c r="D58" s="52" t="s">
        <v>62</v>
      </c>
      <c r="E58" s="53">
        <v>1.2</v>
      </c>
      <c r="F58" s="54">
        <f t="shared" si="18"/>
        <v>70</v>
      </c>
      <c r="G58" s="53">
        <v>1.2</v>
      </c>
      <c r="H58" s="54">
        <f t="shared" si="10"/>
        <v>58.6</v>
      </c>
      <c r="I58" s="55">
        <v>0.001388888888888889</v>
      </c>
      <c r="J58" s="55">
        <f t="shared" si="11"/>
        <v>0.0625</v>
      </c>
      <c r="K58" s="55">
        <v>0.001388888888888889</v>
      </c>
      <c r="L58" s="56">
        <f t="shared" si="17"/>
        <v>0.07361111111111109</v>
      </c>
      <c r="M58" s="55">
        <f t="shared" si="12"/>
        <v>0.30208333333333315</v>
      </c>
      <c r="N58" s="55">
        <f t="shared" si="13"/>
        <v>0.44861111111111085</v>
      </c>
      <c r="O58" s="55">
        <f t="shared" si="14"/>
        <v>0.5736111111111108</v>
      </c>
      <c r="P58" s="55">
        <f t="shared" si="15"/>
        <v>0.7194444444444442</v>
      </c>
      <c r="Q58" s="55"/>
      <c r="R58" s="57"/>
      <c r="AF58" s="50"/>
      <c r="AG58" s="50"/>
      <c r="AH58" s="50"/>
      <c r="AI58" s="50"/>
      <c r="AJ58" s="50"/>
    </row>
    <row r="59" spans="2:36" s="51" customFormat="1" ht="11.25" customHeight="1">
      <c r="B59" s="46">
        <f t="shared" si="16"/>
        <v>49</v>
      </c>
      <c r="C59" s="49" t="s">
        <v>199</v>
      </c>
      <c r="D59" s="52" t="s">
        <v>62</v>
      </c>
      <c r="E59" s="53">
        <v>0.5</v>
      </c>
      <c r="F59" s="54">
        <f t="shared" si="18"/>
        <v>70.5</v>
      </c>
      <c r="G59" s="53">
        <v>0.5</v>
      </c>
      <c r="H59" s="54">
        <f t="shared" si="10"/>
        <v>59.1</v>
      </c>
      <c r="I59" s="55">
        <v>0.0006944444444444445</v>
      </c>
      <c r="J59" s="55">
        <f t="shared" si="11"/>
        <v>0.06319444444444444</v>
      </c>
      <c r="K59" s="55">
        <v>0.0006944444444444445</v>
      </c>
      <c r="L59" s="56">
        <f t="shared" si="17"/>
        <v>0.07430555555555553</v>
      </c>
      <c r="M59" s="55">
        <f t="shared" si="12"/>
        <v>0.3027777777777776</v>
      </c>
      <c r="N59" s="55">
        <f t="shared" si="13"/>
        <v>0.4493055555555553</v>
      </c>
      <c r="O59" s="55">
        <f t="shared" si="14"/>
        <v>0.5743055555555553</v>
      </c>
      <c r="P59" s="55">
        <f t="shared" si="15"/>
        <v>0.7201388888888887</v>
      </c>
      <c r="Q59" s="55"/>
      <c r="R59" s="57"/>
      <c r="AF59" s="50"/>
      <c r="AG59" s="50"/>
      <c r="AH59" s="50"/>
      <c r="AI59" s="50"/>
      <c r="AJ59" s="50"/>
    </row>
    <row r="60" spans="2:36" s="51" customFormat="1" ht="11.25" customHeight="1">
      <c r="B60" s="46">
        <f t="shared" si="16"/>
        <v>50</v>
      </c>
      <c r="C60" s="49" t="s">
        <v>200</v>
      </c>
      <c r="D60" s="52" t="s">
        <v>62</v>
      </c>
      <c r="E60" s="53">
        <v>0.5</v>
      </c>
      <c r="F60" s="54">
        <f t="shared" si="18"/>
        <v>71</v>
      </c>
      <c r="G60" s="53">
        <v>0.5</v>
      </c>
      <c r="H60" s="54">
        <f t="shared" si="10"/>
        <v>59.6</v>
      </c>
      <c r="I60" s="55">
        <v>0.0006944444444444445</v>
      </c>
      <c r="J60" s="55">
        <f t="shared" si="11"/>
        <v>0.06388888888888888</v>
      </c>
      <c r="K60" s="55">
        <v>0.0006944444444444445</v>
      </c>
      <c r="L60" s="56">
        <f t="shared" si="17"/>
        <v>0.07499999999999997</v>
      </c>
      <c r="M60" s="55">
        <f t="shared" si="12"/>
        <v>0.30347222222222203</v>
      </c>
      <c r="N60" s="55">
        <f t="shared" si="13"/>
        <v>0.44999999999999973</v>
      </c>
      <c r="O60" s="55">
        <f t="shared" si="14"/>
        <v>0.5749999999999997</v>
      </c>
      <c r="P60" s="55">
        <f t="shared" si="15"/>
        <v>0.7208333333333331</v>
      </c>
      <c r="Q60" s="55"/>
      <c r="R60" s="57"/>
      <c r="AF60" s="50"/>
      <c r="AG60" s="50"/>
      <c r="AH60" s="50"/>
      <c r="AI60" s="50"/>
      <c r="AJ60" s="50"/>
    </row>
    <row r="61" spans="2:36" s="51" customFormat="1" ht="11.25" customHeight="1">
      <c r="B61" s="46">
        <f t="shared" si="16"/>
        <v>51</v>
      </c>
      <c r="C61" s="49" t="s">
        <v>201</v>
      </c>
      <c r="D61" s="52" t="s">
        <v>62</v>
      </c>
      <c r="E61" s="53">
        <v>0.3</v>
      </c>
      <c r="F61" s="54">
        <f t="shared" si="18"/>
        <v>71.3</v>
      </c>
      <c r="G61" s="53">
        <v>0.3</v>
      </c>
      <c r="H61" s="54">
        <f t="shared" si="10"/>
        <v>59.9</v>
      </c>
      <c r="I61" s="55">
        <v>0.0020833333333333333</v>
      </c>
      <c r="J61" s="55">
        <f t="shared" si="11"/>
        <v>0.06597222222222222</v>
      </c>
      <c r="K61" s="55">
        <v>0.0020833333333333333</v>
      </c>
      <c r="L61" s="56">
        <f t="shared" si="17"/>
        <v>0.07708333333333331</v>
      </c>
      <c r="M61" s="55">
        <f t="shared" si="12"/>
        <v>0.30555555555555536</v>
      </c>
      <c r="N61" s="55">
        <f t="shared" si="13"/>
        <v>0.45208333333333306</v>
      </c>
      <c r="O61" s="55">
        <f t="shared" si="14"/>
        <v>0.5770833333333331</v>
      </c>
      <c r="P61" s="55">
        <f t="shared" si="15"/>
        <v>0.7229166666666664</v>
      </c>
      <c r="Q61" s="55"/>
      <c r="R61" s="57"/>
      <c r="AF61" s="50"/>
      <c r="AG61" s="50"/>
      <c r="AH61" s="50"/>
      <c r="AI61" s="50"/>
      <c r="AJ61" s="50"/>
    </row>
    <row r="62" spans="2:36" s="51" customFormat="1" ht="11.25" customHeight="1">
      <c r="B62" s="46">
        <f t="shared" si="16"/>
        <v>52</v>
      </c>
      <c r="C62" s="49" t="s">
        <v>202</v>
      </c>
      <c r="D62" s="52" t="s">
        <v>62</v>
      </c>
      <c r="E62" s="53">
        <v>0.5</v>
      </c>
      <c r="F62" s="54">
        <f t="shared" si="18"/>
        <v>71.8</v>
      </c>
      <c r="G62" s="53">
        <v>0.5</v>
      </c>
      <c r="H62" s="54">
        <f t="shared" si="10"/>
        <v>60.4</v>
      </c>
      <c r="I62" s="55">
        <v>0.001388888888888889</v>
      </c>
      <c r="J62" s="55">
        <f t="shared" si="11"/>
        <v>0.06736111111111111</v>
      </c>
      <c r="K62" s="55">
        <v>0.001388888888888889</v>
      </c>
      <c r="L62" s="56">
        <f t="shared" si="17"/>
        <v>0.0784722222222222</v>
      </c>
      <c r="M62" s="55">
        <f t="shared" si="12"/>
        <v>0.30694444444444424</v>
      </c>
      <c r="N62" s="55">
        <f t="shared" si="13"/>
        <v>0.45347222222222194</v>
      </c>
      <c r="O62" s="55">
        <f t="shared" si="14"/>
        <v>0.5784722222222219</v>
      </c>
      <c r="P62" s="55">
        <f t="shared" si="15"/>
        <v>0.7243055555555553</v>
      </c>
      <c r="Q62" s="55"/>
      <c r="R62" s="57"/>
      <c r="AF62" s="50"/>
      <c r="AG62" s="50"/>
      <c r="AH62" s="50"/>
      <c r="AI62" s="50"/>
      <c r="AJ62" s="50"/>
    </row>
    <row r="63" spans="2:36" s="51" customFormat="1" ht="11.25" customHeight="1">
      <c r="B63" s="46">
        <f t="shared" si="16"/>
        <v>53</v>
      </c>
      <c r="C63" s="49" t="s">
        <v>203</v>
      </c>
      <c r="D63" s="52" t="s">
        <v>62</v>
      </c>
      <c r="E63" s="53">
        <v>0.4</v>
      </c>
      <c r="F63" s="54">
        <f t="shared" si="18"/>
        <v>72.2</v>
      </c>
      <c r="G63" s="53">
        <v>0.4</v>
      </c>
      <c r="H63" s="54">
        <f t="shared" si="10"/>
        <v>60.8</v>
      </c>
      <c r="I63" s="55">
        <v>0.0006944444444444445</v>
      </c>
      <c r="J63" s="55">
        <f t="shared" si="11"/>
        <v>0.06805555555555555</v>
      </c>
      <c r="K63" s="55">
        <v>0.0006944444444444445</v>
      </c>
      <c r="L63" s="56">
        <f t="shared" si="17"/>
        <v>0.07916666666666664</v>
      </c>
      <c r="M63" s="55">
        <f t="shared" si="12"/>
        <v>0.3076388888888887</v>
      </c>
      <c r="N63" s="55">
        <f t="shared" si="13"/>
        <v>0.4541666666666664</v>
      </c>
      <c r="O63" s="55">
        <f t="shared" si="14"/>
        <v>0.5791666666666664</v>
      </c>
      <c r="P63" s="55">
        <f t="shared" si="15"/>
        <v>0.7249999999999998</v>
      </c>
      <c r="Q63" s="55"/>
      <c r="R63" s="57"/>
      <c r="AF63" s="50"/>
      <c r="AG63" s="50"/>
      <c r="AH63" s="50"/>
      <c r="AI63" s="50"/>
      <c r="AJ63" s="50"/>
    </row>
    <row r="64" spans="2:36" s="51" customFormat="1" ht="11.25" customHeight="1">
      <c r="B64" s="46">
        <f t="shared" si="16"/>
        <v>54</v>
      </c>
      <c r="C64" s="49" t="s">
        <v>204</v>
      </c>
      <c r="D64" s="52" t="s">
        <v>62</v>
      </c>
      <c r="E64" s="53">
        <v>0.9</v>
      </c>
      <c r="F64" s="54">
        <f t="shared" si="18"/>
        <v>73.10000000000001</v>
      </c>
      <c r="G64" s="53">
        <v>0.9</v>
      </c>
      <c r="H64" s="54">
        <f t="shared" si="10"/>
        <v>61.699999999999996</v>
      </c>
      <c r="I64" s="55">
        <v>0.001388888888888889</v>
      </c>
      <c r="J64" s="55">
        <f t="shared" si="11"/>
        <v>0.06944444444444443</v>
      </c>
      <c r="K64" s="55">
        <v>0.001388888888888889</v>
      </c>
      <c r="L64" s="56">
        <f t="shared" si="17"/>
        <v>0.08055555555555552</v>
      </c>
      <c r="M64" s="55">
        <f t="shared" si="12"/>
        <v>0.30902777777777757</v>
      </c>
      <c r="N64" s="55">
        <f t="shared" si="13"/>
        <v>0.45555555555555527</v>
      </c>
      <c r="O64" s="55">
        <f t="shared" si="14"/>
        <v>0.5805555555555553</v>
      </c>
      <c r="P64" s="55">
        <f t="shared" si="15"/>
        <v>0.7263888888888886</v>
      </c>
      <c r="Q64" s="55"/>
      <c r="R64" s="57"/>
      <c r="AF64" s="50"/>
      <c r="AG64" s="50"/>
      <c r="AH64" s="50"/>
      <c r="AI64" s="50"/>
      <c r="AJ64" s="50"/>
    </row>
    <row r="65" spans="2:36" s="51" customFormat="1" ht="11.25" customHeight="1">
      <c r="B65" s="46">
        <f t="shared" si="16"/>
        <v>55</v>
      </c>
      <c r="C65" s="49" t="s">
        <v>205</v>
      </c>
      <c r="D65" s="52" t="s">
        <v>62</v>
      </c>
      <c r="E65" s="53">
        <v>0.8</v>
      </c>
      <c r="F65" s="54">
        <f t="shared" si="18"/>
        <v>73.9</v>
      </c>
      <c r="G65" s="53">
        <v>0.8</v>
      </c>
      <c r="H65" s="54">
        <f t="shared" si="10"/>
        <v>62.49999999999999</v>
      </c>
      <c r="I65" s="55">
        <v>0.001388888888888889</v>
      </c>
      <c r="J65" s="55">
        <f t="shared" si="11"/>
        <v>0.07083333333333332</v>
      </c>
      <c r="K65" s="55">
        <v>0.001388888888888889</v>
      </c>
      <c r="L65" s="56">
        <f t="shared" si="17"/>
        <v>0.0819444444444444</v>
      </c>
      <c r="M65" s="55">
        <f t="shared" si="12"/>
        <v>0.31041666666666645</v>
      </c>
      <c r="N65" s="55">
        <f t="shared" si="13"/>
        <v>0.45694444444444415</v>
      </c>
      <c r="O65" s="55">
        <f t="shared" si="14"/>
        <v>0.5819444444444442</v>
      </c>
      <c r="P65" s="55">
        <f t="shared" si="15"/>
        <v>0.7277777777777775</v>
      </c>
      <c r="Q65" s="55"/>
      <c r="R65" s="57"/>
      <c r="AF65" s="50"/>
      <c r="AG65" s="50"/>
      <c r="AH65" s="50"/>
      <c r="AI65" s="50"/>
      <c r="AJ65" s="50"/>
    </row>
    <row r="66" spans="2:36" s="51" customFormat="1" ht="11.25" customHeight="1">
      <c r="B66" s="42"/>
      <c r="C66" s="42"/>
      <c r="D66" s="42"/>
      <c r="E66" s="60"/>
      <c r="F66" s="61"/>
      <c r="G66" s="61"/>
      <c r="H66" s="61"/>
      <c r="I66" s="61"/>
      <c r="J66" s="61"/>
      <c r="K66" s="62"/>
      <c r="L66" s="62"/>
      <c r="M66" s="62"/>
      <c r="N66" s="62"/>
      <c r="O66" s="62"/>
      <c r="P66" s="62"/>
      <c r="Q66" s="62"/>
      <c r="R66" s="63"/>
      <c r="AF66" s="50"/>
      <c r="AG66" s="50"/>
      <c r="AH66" s="50"/>
      <c r="AI66" s="50"/>
      <c r="AJ66" s="50"/>
    </row>
    <row r="67" spans="2:36" s="51" customFormat="1" ht="11.25" customHeight="1">
      <c r="B67" s="42"/>
      <c r="C67" s="42" t="s">
        <v>206</v>
      </c>
      <c r="D67" s="42"/>
      <c r="E67" s="60"/>
      <c r="F67" s="61"/>
      <c r="G67" s="61"/>
      <c r="H67" s="61"/>
      <c r="I67" s="61"/>
      <c r="J67" s="61"/>
      <c r="K67" s="62"/>
      <c r="L67" s="62"/>
      <c r="M67" s="62"/>
      <c r="N67" s="62"/>
      <c r="O67" s="62"/>
      <c r="P67" s="62"/>
      <c r="Q67" s="62"/>
      <c r="R67" s="63"/>
      <c r="AF67" s="50"/>
      <c r="AG67" s="50"/>
      <c r="AH67" s="50"/>
      <c r="AI67" s="50"/>
      <c r="AJ67" s="50"/>
    </row>
    <row r="68" spans="2:36" s="51" customFormat="1" ht="11.25" customHeight="1">
      <c r="B68" s="42"/>
      <c r="C68" s="42" t="s">
        <v>117</v>
      </c>
      <c r="D68" s="42"/>
      <c r="E68" s="42"/>
      <c r="F68" s="63"/>
      <c r="G68" s="63"/>
      <c r="H68" s="63"/>
      <c r="I68" s="63"/>
      <c r="J68" s="63"/>
      <c r="K68" s="42"/>
      <c r="L68" s="42"/>
      <c r="M68" s="42"/>
      <c r="N68" s="42"/>
      <c r="O68" s="42"/>
      <c r="P68" s="42"/>
      <c r="Q68" s="42"/>
      <c r="R68" s="42"/>
      <c r="AF68" s="50"/>
      <c r="AG68" s="50"/>
      <c r="AH68" s="50"/>
      <c r="AI68" s="50"/>
      <c r="AJ68" s="50"/>
    </row>
    <row r="69" spans="2:36" s="51" customFormat="1" ht="11.25" customHeight="1">
      <c r="B69" s="42"/>
      <c r="C69" s="42" t="s">
        <v>207</v>
      </c>
      <c r="D69" s="42"/>
      <c r="E69" s="42"/>
      <c r="F69" s="63"/>
      <c r="G69" s="63"/>
      <c r="H69" s="63"/>
      <c r="I69" s="63"/>
      <c r="J69" s="63"/>
      <c r="K69" s="42"/>
      <c r="L69" s="42"/>
      <c r="M69" s="42"/>
      <c r="N69" s="42"/>
      <c r="O69" s="42"/>
      <c r="P69" s="42"/>
      <c r="Q69" s="42"/>
      <c r="R69" s="42"/>
      <c r="AF69" s="50"/>
      <c r="AG69" s="50"/>
      <c r="AH69" s="50"/>
      <c r="AI69" s="50"/>
      <c r="AJ69" s="50"/>
    </row>
    <row r="70" spans="2:36" s="51" customFormat="1" ht="11.25" customHeight="1">
      <c r="B70" s="42"/>
      <c r="C70" s="42" t="s">
        <v>208</v>
      </c>
      <c r="D70" s="42"/>
      <c r="E70" s="42"/>
      <c r="F70" s="63"/>
      <c r="G70" s="63"/>
      <c r="H70" s="63"/>
      <c r="I70" s="63"/>
      <c r="J70" s="63"/>
      <c r="K70" s="42"/>
      <c r="L70" s="42"/>
      <c r="M70" s="42"/>
      <c r="N70" s="42"/>
      <c r="O70" s="42"/>
      <c r="P70" s="42"/>
      <c r="Q70" s="42"/>
      <c r="R70" s="42"/>
      <c r="AF70" s="50"/>
      <c r="AG70" s="50"/>
      <c r="AH70" s="50"/>
      <c r="AI70" s="50"/>
      <c r="AJ70" s="50"/>
    </row>
    <row r="71" spans="2:36" s="51" customFormat="1" ht="11.25" customHeight="1">
      <c r="B71" s="42"/>
      <c r="C71" s="42" t="s">
        <v>209</v>
      </c>
      <c r="D71" s="42"/>
      <c r="E71" s="42"/>
      <c r="F71" s="63"/>
      <c r="G71" s="63"/>
      <c r="H71" s="63"/>
      <c r="I71" s="63"/>
      <c r="J71" s="63"/>
      <c r="K71" s="42"/>
      <c r="L71" s="42"/>
      <c r="M71" s="42"/>
      <c r="N71" s="42"/>
      <c r="O71" s="42"/>
      <c r="P71" s="42"/>
      <c r="Q71" s="42"/>
      <c r="R71" s="42"/>
      <c r="AF71" s="50"/>
      <c r="AG71" s="50"/>
      <c r="AH71" s="50"/>
      <c r="AI71" s="50"/>
      <c r="AJ71" s="50"/>
    </row>
    <row r="72" spans="2:36" s="51" customFormat="1" ht="11.25" customHeight="1">
      <c r="B72" s="42"/>
      <c r="C72" s="42" t="s">
        <v>210</v>
      </c>
      <c r="D72" s="42"/>
      <c r="E72" s="42"/>
      <c r="F72" s="63"/>
      <c r="G72" s="63"/>
      <c r="H72" s="63"/>
      <c r="I72" s="63"/>
      <c r="J72" s="63"/>
      <c r="K72" s="42"/>
      <c r="L72" s="42"/>
      <c r="M72" s="42"/>
      <c r="N72" s="42"/>
      <c r="O72" s="42"/>
      <c r="P72" s="42"/>
      <c r="Q72" s="42"/>
      <c r="R72" s="42"/>
      <c r="S72" s="64"/>
      <c r="T72" s="65"/>
      <c r="U72" s="66"/>
      <c r="V72" s="67"/>
      <c r="W72" s="68"/>
      <c r="X72" s="68"/>
      <c r="Y72" s="68"/>
      <c r="Z72" s="68"/>
      <c r="AA72" s="68"/>
      <c r="AB72" s="68"/>
      <c r="AC72" s="68"/>
      <c r="AD72" s="68"/>
      <c r="AE72" s="64"/>
      <c r="AF72" s="50"/>
      <c r="AG72" s="50"/>
      <c r="AH72" s="50"/>
      <c r="AI72" s="50"/>
      <c r="AJ72" s="50"/>
    </row>
    <row r="73" spans="2:36" s="51" customFormat="1" ht="11.25" customHeight="1">
      <c r="B73" s="42"/>
      <c r="C73" s="42" t="s">
        <v>211</v>
      </c>
      <c r="D73" s="42"/>
      <c r="E73" s="42"/>
      <c r="F73" s="63"/>
      <c r="G73" s="63"/>
      <c r="H73" s="63"/>
      <c r="I73" s="63"/>
      <c r="J73" s="63"/>
      <c r="K73" s="42"/>
      <c r="L73" s="42"/>
      <c r="M73" s="42"/>
      <c r="N73" s="42"/>
      <c r="O73" s="42"/>
      <c r="P73" s="42"/>
      <c r="Q73" s="42"/>
      <c r="R73" s="42"/>
      <c r="S73" s="64"/>
      <c r="T73" s="65"/>
      <c r="U73" s="66"/>
      <c r="V73" s="67"/>
      <c r="W73" s="68"/>
      <c r="X73" s="68"/>
      <c r="Y73" s="68"/>
      <c r="Z73" s="68"/>
      <c r="AA73" s="68"/>
      <c r="AB73" s="68"/>
      <c r="AC73" s="68"/>
      <c r="AD73" s="68"/>
      <c r="AE73" s="64"/>
      <c r="AF73" s="50"/>
      <c r="AG73" s="50"/>
      <c r="AH73" s="50"/>
      <c r="AI73" s="50"/>
      <c r="AJ73" s="50"/>
    </row>
    <row r="74" spans="2:36" s="51" customFormat="1" ht="11.25" customHeight="1">
      <c r="B74" s="42"/>
      <c r="C74" s="42" t="s">
        <v>212</v>
      </c>
      <c r="D74" s="42"/>
      <c r="E74" s="42"/>
      <c r="F74" s="63"/>
      <c r="G74" s="63"/>
      <c r="H74" s="63"/>
      <c r="I74" s="63"/>
      <c r="J74" s="63"/>
      <c r="K74" s="42"/>
      <c r="L74" s="42"/>
      <c r="M74" s="42"/>
      <c r="N74" s="42"/>
      <c r="O74" s="42"/>
      <c r="P74" s="42"/>
      <c r="Q74" s="42"/>
      <c r="R74" s="42"/>
      <c r="S74" s="64"/>
      <c r="T74" s="65"/>
      <c r="U74" s="66"/>
      <c r="V74" s="67"/>
      <c r="W74" s="68"/>
      <c r="X74" s="68"/>
      <c r="Y74" s="68"/>
      <c r="Z74" s="68"/>
      <c r="AA74" s="68"/>
      <c r="AB74" s="68"/>
      <c r="AC74" s="68"/>
      <c r="AD74" s="68"/>
      <c r="AE74" s="64"/>
      <c r="AF74" s="50"/>
      <c r="AG74" s="50"/>
      <c r="AH74" s="50"/>
      <c r="AI74" s="50"/>
      <c r="AJ74" s="50"/>
    </row>
    <row r="75" spans="2:31" s="50" customFormat="1" ht="11.2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51"/>
    </row>
    <row r="76" spans="2:31" s="50" customFormat="1" ht="11.25" customHeight="1">
      <c r="B76" s="42"/>
      <c r="C76" s="42"/>
      <c r="D76" s="42"/>
      <c r="E76" s="42"/>
      <c r="F76" s="63"/>
      <c r="G76" s="63"/>
      <c r="H76" s="63"/>
      <c r="I76" s="63"/>
      <c r="J76" s="63"/>
      <c r="K76" s="42"/>
      <c r="L76" s="42"/>
      <c r="M76" s="42"/>
      <c r="N76" s="42"/>
      <c r="O76" s="42"/>
      <c r="P76" s="42"/>
      <c r="Q76" s="42"/>
      <c r="R76" s="42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51"/>
    </row>
    <row r="77" spans="5:31" s="50" customFormat="1" ht="11.25" customHeight="1">
      <c r="E77" s="51"/>
      <c r="F77" s="64"/>
      <c r="G77" s="64"/>
      <c r="H77" s="64"/>
      <c r="I77" s="64"/>
      <c r="J77" s="64"/>
      <c r="K77" s="51"/>
      <c r="L77" s="51"/>
      <c r="M77" s="51"/>
      <c r="N77" s="51"/>
      <c r="O77" s="51"/>
      <c r="P77" s="51"/>
      <c r="Q77" s="51"/>
      <c r="R77" s="51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51"/>
    </row>
    <row r="78" spans="5:31" s="50" customFormat="1" ht="11.25" customHeight="1">
      <c r="E78" s="51"/>
      <c r="F78" s="64"/>
      <c r="G78" s="64"/>
      <c r="H78" s="64"/>
      <c r="I78" s="64"/>
      <c r="J78" s="64"/>
      <c r="K78" s="51"/>
      <c r="L78" s="51"/>
      <c r="M78" s="51"/>
      <c r="N78" s="51"/>
      <c r="O78" s="51"/>
      <c r="P78" s="51"/>
      <c r="Q78" s="51"/>
      <c r="R78" s="51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51"/>
    </row>
    <row r="79" spans="3:31" s="50" customFormat="1" ht="12">
      <c r="C79" s="41"/>
      <c r="D79" s="41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51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51"/>
    </row>
    <row r="80" spans="3:31" s="50" customFormat="1" ht="12">
      <c r="C80" s="41"/>
      <c r="D80" s="41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51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51"/>
    </row>
    <row r="81" spans="3:31" s="50" customFormat="1" ht="12">
      <c r="C81" s="71"/>
      <c r="D81" s="41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51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51"/>
    </row>
    <row r="82" spans="3:31" s="50" customFormat="1" ht="12.75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51"/>
      <c r="N82" s="51"/>
      <c r="O82" s="51"/>
      <c r="P82" s="51"/>
      <c r="Q82" s="51"/>
      <c r="R82" s="51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51"/>
    </row>
    <row r="83" spans="3:31" s="50" customFormat="1" ht="12.75"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51"/>
      <c r="N83" s="51"/>
      <c r="O83" s="51"/>
      <c r="P83" s="51"/>
      <c r="Q83" s="51"/>
      <c r="R83" s="51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51"/>
    </row>
    <row r="84" spans="3:31" s="50" customFormat="1" ht="12"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51"/>
      <c r="N84" s="51"/>
      <c r="O84" s="51"/>
      <c r="P84" s="51"/>
      <c r="Q84" s="51"/>
      <c r="R84" s="51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51"/>
    </row>
    <row r="85" spans="2:31" s="50" customFormat="1" ht="12">
      <c r="B85" s="51"/>
      <c r="C85" s="70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51"/>
    </row>
    <row r="86" spans="2:31" s="50" customFormat="1" ht="10.5">
      <c r="B86" s="134"/>
      <c r="C86" s="75"/>
      <c r="D86" s="135"/>
      <c r="E86" s="135"/>
      <c r="F86" s="135"/>
      <c r="G86" s="136"/>
      <c r="H86" s="136"/>
      <c r="I86" s="136"/>
      <c r="J86" s="136"/>
      <c r="K86" s="135"/>
      <c r="L86" s="135"/>
      <c r="M86" s="77"/>
      <c r="N86" s="77"/>
      <c r="O86" s="77"/>
      <c r="P86" s="78"/>
      <c r="Q86" s="77"/>
      <c r="R86" s="135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51"/>
    </row>
    <row r="87" spans="2:31" s="50" customFormat="1" ht="10.5">
      <c r="B87" s="134"/>
      <c r="C87" s="75"/>
      <c r="D87" s="135"/>
      <c r="E87" s="135"/>
      <c r="F87" s="135"/>
      <c r="G87" s="136"/>
      <c r="H87" s="136"/>
      <c r="I87" s="136"/>
      <c r="J87" s="136"/>
      <c r="K87" s="135"/>
      <c r="L87" s="135"/>
      <c r="M87" s="75"/>
      <c r="N87" s="75"/>
      <c r="O87" s="75"/>
      <c r="P87" s="79"/>
      <c r="Q87" s="75"/>
      <c r="R87" s="135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51"/>
    </row>
    <row r="88" spans="2:31" s="50" customFormat="1" ht="10.5">
      <c r="B88" s="134"/>
      <c r="C88" s="75"/>
      <c r="D88" s="135"/>
      <c r="E88" s="135"/>
      <c r="F88" s="135"/>
      <c r="G88" s="136"/>
      <c r="H88" s="136"/>
      <c r="I88" s="136"/>
      <c r="J88" s="136"/>
      <c r="K88" s="135"/>
      <c r="L88" s="135"/>
      <c r="M88" s="76"/>
      <c r="N88" s="76"/>
      <c r="O88" s="76"/>
      <c r="P88" s="76"/>
      <c r="Q88" s="76"/>
      <c r="R88" s="135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51"/>
    </row>
    <row r="89" spans="2:31" s="50" customFormat="1" ht="7.5" customHeight="1">
      <c r="B89" s="74"/>
      <c r="C89" s="78"/>
      <c r="D89" s="80"/>
      <c r="E89" s="81"/>
      <c r="F89" s="81"/>
      <c r="G89" s="81"/>
      <c r="H89" s="81"/>
      <c r="I89" s="82"/>
      <c r="J89" s="82"/>
      <c r="K89" s="82"/>
      <c r="L89" s="83"/>
      <c r="M89" s="82"/>
      <c r="N89" s="82"/>
      <c r="O89" s="82"/>
      <c r="P89" s="82"/>
      <c r="Q89" s="82"/>
      <c r="R89" s="84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2:31" s="50" customFormat="1" ht="10.5">
      <c r="B90" s="85"/>
      <c r="C90" s="78"/>
      <c r="D90" s="86"/>
      <c r="E90" s="81"/>
      <c r="F90" s="81"/>
      <c r="G90" s="81"/>
      <c r="H90" s="81"/>
      <c r="I90" s="82"/>
      <c r="J90" s="83"/>
      <c r="K90" s="82"/>
      <c r="L90" s="87"/>
      <c r="M90" s="82"/>
      <c r="N90" s="82"/>
      <c r="O90" s="82"/>
      <c r="P90" s="82"/>
      <c r="Q90" s="82"/>
      <c r="R90" s="84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2:31" s="50" customFormat="1" ht="10.5">
      <c r="B91" s="85"/>
      <c r="C91" s="78"/>
      <c r="D91" s="80"/>
      <c r="E91" s="81"/>
      <c r="F91" s="81"/>
      <c r="G91" s="81"/>
      <c r="H91" s="81"/>
      <c r="I91" s="82"/>
      <c r="J91" s="83"/>
      <c r="K91" s="82"/>
      <c r="L91" s="87"/>
      <c r="M91" s="82"/>
      <c r="N91" s="82"/>
      <c r="O91" s="82"/>
      <c r="P91" s="82"/>
      <c r="Q91" s="82"/>
      <c r="R91" s="84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  <row r="92" spans="2:36" s="51" customFormat="1" ht="10.5" customHeight="1">
      <c r="B92" s="85"/>
      <c r="C92" s="78"/>
      <c r="D92" s="86"/>
      <c r="E92" s="81"/>
      <c r="F92" s="81"/>
      <c r="G92" s="81"/>
      <c r="H92" s="81"/>
      <c r="I92" s="82"/>
      <c r="J92" s="83"/>
      <c r="K92" s="82"/>
      <c r="L92" s="87"/>
      <c r="M92" s="82"/>
      <c r="N92" s="82"/>
      <c r="O92" s="82"/>
      <c r="P92" s="82"/>
      <c r="Q92" s="82"/>
      <c r="R92" s="84"/>
      <c r="AF92" s="50"/>
      <c r="AG92" s="50"/>
      <c r="AH92" s="50"/>
      <c r="AI92" s="50"/>
      <c r="AJ92" s="50"/>
    </row>
    <row r="93" spans="2:36" s="51" customFormat="1" ht="10.5" customHeight="1">
      <c r="B93" s="85"/>
      <c r="C93" s="78"/>
      <c r="D93" s="86"/>
      <c r="E93" s="81"/>
      <c r="F93" s="81"/>
      <c r="G93" s="81"/>
      <c r="H93" s="81"/>
      <c r="I93" s="82"/>
      <c r="J93" s="83"/>
      <c r="K93" s="82"/>
      <c r="L93" s="87"/>
      <c r="M93" s="82"/>
      <c r="N93" s="82"/>
      <c r="O93" s="82"/>
      <c r="P93" s="82"/>
      <c r="Q93" s="82"/>
      <c r="R93" s="8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F93" s="50"/>
      <c r="AG93" s="50"/>
      <c r="AH93" s="50"/>
      <c r="AI93" s="50"/>
      <c r="AJ93" s="50"/>
    </row>
    <row r="94" spans="2:36" s="51" customFormat="1" ht="10.5" customHeight="1">
      <c r="B94" s="85"/>
      <c r="C94" s="78"/>
      <c r="D94" s="86"/>
      <c r="E94" s="81"/>
      <c r="F94" s="81"/>
      <c r="G94" s="81"/>
      <c r="H94" s="81"/>
      <c r="I94" s="82"/>
      <c r="J94" s="83"/>
      <c r="K94" s="82"/>
      <c r="L94" s="87"/>
      <c r="M94" s="82"/>
      <c r="N94" s="82"/>
      <c r="O94" s="82"/>
      <c r="P94" s="82"/>
      <c r="Q94" s="82"/>
      <c r="R94" s="84"/>
      <c r="S94" s="64"/>
      <c r="T94" s="65"/>
      <c r="U94" s="66"/>
      <c r="V94" s="67"/>
      <c r="W94" s="68"/>
      <c r="X94" s="68"/>
      <c r="Y94" s="68"/>
      <c r="Z94" s="68"/>
      <c r="AA94" s="68"/>
      <c r="AB94" s="68"/>
      <c r="AC94" s="68"/>
      <c r="AD94" s="68"/>
      <c r="AF94" s="50"/>
      <c r="AG94" s="50"/>
      <c r="AH94" s="50"/>
      <c r="AI94" s="50"/>
      <c r="AJ94" s="50"/>
    </row>
    <row r="95" spans="2:36" s="51" customFormat="1" ht="25.5" customHeight="1">
      <c r="B95" s="85"/>
      <c r="C95" s="78"/>
      <c r="D95" s="86"/>
      <c r="E95" s="81"/>
      <c r="F95" s="81"/>
      <c r="G95" s="81"/>
      <c r="H95" s="81"/>
      <c r="I95" s="82"/>
      <c r="J95" s="83"/>
      <c r="K95" s="82"/>
      <c r="L95" s="87"/>
      <c r="M95" s="82"/>
      <c r="N95" s="82"/>
      <c r="O95" s="82"/>
      <c r="P95" s="82"/>
      <c r="Q95" s="82"/>
      <c r="R95" s="84"/>
      <c r="S95" s="64"/>
      <c r="T95" s="65"/>
      <c r="U95" s="66"/>
      <c r="V95" s="67"/>
      <c r="W95" s="68"/>
      <c r="X95" s="68"/>
      <c r="Y95" s="68"/>
      <c r="Z95" s="68"/>
      <c r="AA95" s="68"/>
      <c r="AB95" s="68"/>
      <c r="AC95" s="68"/>
      <c r="AD95" s="68"/>
      <c r="AF95" s="50"/>
      <c r="AG95" s="50"/>
      <c r="AH95" s="50"/>
      <c r="AI95" s="50"/>
      <c r="AJ95" s="50"/>
    </row>
    <row r="96" spans="2:36" s="51" customFormat="1" ht="9.75" customHeight="1">
      <c r="B96" s="85"/>
      <c r="C96" s="78"/>
      <c r="D96" s="86"/>
      <c r="E96" s="81"/>
      <c r="F96" s="81"/>
      <c r="G96" s="81"/>
      <c r="H96" s="81"/>
      <c r="I96" s="82"/>
      <c r="J96" s="83"/>
      <c r="K96" s="82"/>
      <c r="L96" s="87"/>
      <c r="M96" s="82"/>
      <c r="N96" s="82"/>
      <c r="O96" s="82"/>
      <c r="P96" s="82"/>
      <c r="Q96" s="82"/>
      <c r="R96" s="84"/>
      <c r="T96" s="65"/>
      <c r="U96" s="66"/>
      <c r="V96" s="67"/>
      <c r="W96" s="68"/>
      <c r="X96" s="68"/>
      <c r="Y96" s="68"/>
      <c r="Z96" s="68"/>
      <c r="AA96" s="68"/>
      <c r="AB96" s="68"/>
      <c r="AC96" s="68"/>
      <c r="AD96" s="68"/>
      <c r="AF96" s="50"/>
      <c r="AG96" s="50"/>
      <c r="AH96" s="50"/>
      <c r="AI96" s="50"/>
      <c r="AJ96" s="50"/>
    </row>
    <row r="97" spans="2:31" s="50" customFormat="1" ht="9.75" customHeight="1">
      <c r="B97" s="85"/>
      <c r="C97" s="78"/>
      <c r="D97" s="86"/>
      <c r="E97" s="81"/>
      <c r="F97" s="81"/>
      <c r="G97" s="81"/>
      <c r="H97" s="81"/>
      <c r="I97" s="82"/>
      <c r="J97" s="83"/>
      <c r="K97" s="82"/>
      <c r="L97" s="87"/>
      <c r="M97" s="82"/>
      <c r="N97" s="82"/>
      <c r="O97" s="82"/>
      <c r="P97" s="82"/>
      <c r="Q97" s="82"/>
      <c r="R97" s="84"/>
      <c r="T97" s="65"/>
      <c r="U97" s="66"/>
      <c r="V97" s="67"/>
      <c r="W97" s="68"/>
      <c r="X97" s="68"/>
      <c r="Y97" s="68"/>
      <c r="Z97" s="68"/>
      <c r="AA97" s="68"/>
      <c r="AB97" s="68"/>
      <c r="AC97" s="68"/>
      <c r="AD97" s="68"/>
      <c r="AE97" s="51"/>
    </row>
    <row r="98" spans="2:31" s="50" customFormat="1" ht="9.75" customHeight="1">
      <c r="B98" s="85"/>
      <c r="C98" s="78"/>
      <c r="D98" s="86"/>
      <c r="E98" s="81"/>
      <c r="F98" s="81"/>
      <c r="G98" s="81"/>
      <c r="H98" s="81"/>
      <c r="I98" s="82"/>
      <c r="J98" s="83"/>
      <c r="K98" s="82"/>
      <c r="L98" s="87"/>
      <c r="M98" s="82"/>
      <c r="N98" s="82"/>
      <c r="O98" s="82"/>
      <c r="P98" s="82"/>
      <c r="Q98" s="82"/>
      <c r="R98" s="84"/>
      <c r="T98" s="65"/>
      <c r="U98" s="66"/>
      <c r="V98" s="67"/>
      <c r="W98" s="68"/>
      <c r="X98" s="68"/>
      <c r="Y98" s="68"/>
      <c r="Z98" s="68"/>
      <c r="AA98" s="68"/>
      <c r="AB98" s="68"/>
      <c r="AC98" s="68"/>
      <c r="AD98" s="68"/>
      <c r="AE98" s="51"/>
    </row>
    <row r="99" spans="2:18" ht="9.75" customHeight="1">
      <c r="B99" s="85"/>
      <c r="C99" s="78"/>
      <c r="D99" s="86"/>
      <c r="E99" s="81"/>
      <c r="F99" s="81"/>
      <c r="G99" s="81"/>
      <c r="H99" s="81"/>
      <c r="I99" s="82"/>
      <c r="J99" s="83"/>
      <c r="K99" s="82"/>
      <c r="L99" s="87"/>
      <c r="M99" s="82"/>
      <c r="N99" s="82"/>
      <c r="O99" s="82"/>
      <c r="P99" s="82"/>
      <c r="Q99" s="82"/>
      <c r="R99" s="84"/>
    </row>
    <row r="100" spans="2:18" ht="9.75" customHeight="1">
      <c r="B100" s="85"/>
      <c r="C100" s="78"/>
      <c r="D100" s="86"/>
      <c r="E100" s="81"/>
      <c r="F100" s="81"/>
      <c r="G100" s="81"/>
      <c r="H100" s="81"/>
      <c r="I100" s="82"/>
      <c r="J100" s="83"/>
      <c r="K100" s="82"/>
      <c r="L100" s="87"/>
      <c r="M100" s="82"/>
      <c r="N100" s="82"/>
      <c r="O100" s="82"/>
      <c r="P100" s="82"/>
      <c r="Q100" s="82"/>
      <c r="R100" s="84"/>
    </row>
    <row r="101" spans="2:18" ht="9.75" customHeight="1">
      <c r="B101" s="85"/>
      <c r="C101" s="78"/>
      <c r="D101" s="86"/>
      <c r="E101" s="81"/>
      <c r="F101" s="81"/>
      <c r="G101" s="81"/>
      <c r="H101" s="81"/>
      <c r="I101" s="82"/>
      <c r="J101" s="83"/>
      <c r="K101" s="82"/>
      <c r="L101" s="87"/>
      <c r="M101" s="82"/>
      <c r="N101" s="82"/>
      <c r="O101" s="82"/>
      <c r="P101" s="82"/>
      <c r="Q101" s="82"/>
      <c r="R101" s="84"/>
    </row>
    <row r="102" spans="2:18" ht="9.75" customHeight="1">
      <c r="B102" s="85"/>
      <c r="C102" s="78"/>
      <c r="D102" s="86"/>
      <c r="E102" s="81"/>
      <c r="F102" s="81"/>
      <c r="G102" s="81"/>
      <c r="H102" s="81"/>
      <c r="I102" s="82"/>
      <c r="J102" s="83"/>
      <c r="K102" s="82"/>
      <c r="L102" s="87"/>
      <c r="M102" s="82"/>
      <c r="N102" s="82"/>
      <c r="O102" s="82"/>
      <c r="P102" s="82"/>
      <c r="Q102" s="82"/>
      <c r="R102" s="84"/>
    </row>
    <row r="103" spans="2:18" ht="9.75" customHeight="1">
      <c r="B103" s="85"/>
      <c r="C103" s="78"/>
      <c r="D103" s="86"/>
      <c r="E103" s="81"/>
      <c r="F103" s="81"/>
      <c r="G103" s="81"/>
      <c r="H103" s="81"/>
      <c r="I103" s="82"/>
      <c r="J103" s="83"/>
      <c r="K103" s="82"/>
      <c r="L103" s="87"/>
      <c r="M103" s="82"/>
      <c r="N103" s="82"/>
      <c r="O103" s="82"/>
      <c r="P103" s="82"/>
      <c r="Q103" s="82"/>
      <c r="R103" s="84"/>
    </row>
    <row r="104" spans="2:18" ht="9.75" customHeight="1">
      <c r="B104" s="85"/>
      <c r="C104" s="78"/>
      <c r="D104" s="86"/>
      <c r="E104" s="81"/>
      <c r="F104" s="81"/>
      <c r="G104" s="81"/>
      <c r="H104" s="81"/>
      <c r="I104" s="82"/>
      <c r="J104" s="83"/>
      <c r="K104" s="82"/>
      <c r="L104" s="87"/>
      <c r="M104" s="82"/>
      <c r="N104" s="82"/>
      <c r="O104" s="82"/>
      <c r="P104" s="82"/>
      <c r="Q104" s="82"/>
      <c r="R104" s="84"/>
    </row>
    <row r="105" spans="2:18" ht="9.75" customHeight="1">
      <c r="B105" s="85"/>
      <c r="C105" s="78"/>
      <c r="D105" s="86"/>
      <c r="E105" s="81"/>
      <c r="F105" s="81"/>
      <c r="G105" s="81"/>
      <c r="H105" s="81"/>
      <c r="I105" s="82"/>
      <c r="J105" s="83"/>
      <c r="K105" s="82"/>
      <c r="L105" s="87"/>
      <c r="M105" s="82"/>
      <c r="N105" s="82"/>
      <c r="O105" s="82"/>
      <c r="P105" s="82"/>
      <c r="Q105" s="82"/>
      <c r="R105" s="84"/>
    </row>
    <row r="106" spans="2:18" ht="9.75" customHeight="1">
      <c r="B106" s="85"/>
      <c r="C106" s="78"/>
      <c r="D106" s="86"/>
      <c r="E106" s="81"/>
      <c r="F106" s="81"/>
      <c r="G106" s="81"/>
      <c r="H106" s="81"/>
      <c r="I106" s="82"/>
      <c r="J106" s="83"/>
      <c r="K106" s="82"/>
      <c r="L106" s="87"/>
      <c r="M106" s="82"/>
      <c r="N106" s="82"/>
      <c r="O106" s="82"/>
      <c r="P106" s="82"/>
      <c r="Q106" s="82"/>
      <c r="R106" s="84"/>
    </row>
    <row r="107" spans="2:18" ht="9.75" customHeight="1">
      <c r="B107" s="85"/>
      <c r="C107" s="78"/>
      <c r="D107" s="86"/>
      <c r="E107" s="81"/>
      <c r="F107" s="81"/>
      <c r="G107" s="81"/>
      <c r="H107" s="81"/>
      <c r="I107" s="82"/>
      <c r="J107" s="83"/>
      <c r="K107" s="82"/>
      <c r="L107" s="87"/>
      <c r="M107" s="82"/>
      <c r="N107" s="82"/>
      <c r="O107" s="82"/>
      <c r="P107" s="82"/>
      <c r="Q107" s="82"/>
      <c r="R107" s="84"/>
    </row>
    <row r="108" spans="2:18" ht="9.75" customHeight="1">
      <c r="B108" s="85"/>
      <c r="C108" s="78"/>
      <c r="D108" s="86"/>
      <c r="E108" s="81"/>
      <c r="F108" s="81"/>
      <c r="G108" s="81"/>
      <c r="H108" s="81"/>
      <c r="I108" s="82"/>
      <c r="J108" s="83"/>
      <c r="K108" s="82"/>
      <c r="L108" s="87"/>
      <c r="M108" s="82"/>
      <c r="N108" s="82"/>
      <c r="O108" s="82"/>
      <c r="P108" s="82"/>
      <c r="Q108" s="82"/>
      <c r="R108" s="84"/>
    </row>
    <row r="109" spans="2:18" ht="9.75" customHeight="1">
      <c r="B109" s="85"/>
      <c r="C109" s="78"/>
      <c r="D109" s="86"/>
      <c r="E109" s="81"/>
      <c r="F109" s="81"/>
      <c r="G109" s="81"/>
      <c r="H109" s="81"/>
      <c r="I109" s="82"/>
      <c r="J109" s="83"/>
      <c r="K109" s="82"/>
      <c r="L109" s="87"/>
      <c r="M109" s="82"/>
      <c r="N109" s="82"/>
      <c r="O109" s="82"/>
      <c r="P109" s="82"/>
      <c r="Q109" s="82"/>
      <c r="R109" s="84"/>
    </row>
    <row r="110" spans="2:18" ht="9.75" customHeight="1">
      <c r="B110" s="85"/>
      <c r="C110" s="78"/>
      <c r="D110" s="86"/>
      <c r="E110" s="81"/>
      <c r="F110" s="81"/>
      <c r="G110" s="81"/>
      <c r="H110" s="81"/>
      <c r="I110" s="82"/>
      <c r="J110" s="83"/>
      <c r="K110" s="82"/>
      <c r="L110" s="87"/>
      <c r="M110" s="82"/>
      <c r="N110" s="82"/>
      <c r="O110" s="82"/>
      <c r="P110" s="82"/>
      <c r="Q110" s="82"/>
      <c r="R110" s="84"/>
    </row>
    <row r="111" spans="2:18" ht="9.75" customHeight="1">
      <c r="B111" s="85"/>
      <c r="C111" s="78"/>
      <c r="D111" s="86"/>
      <c r="E111" s="81"/>
      <c r="F111" s="81"/>
      <c r="G111" s="81"/>
      <c r="H111" s="81"/>
      <c r="I111" s="82"/>
      <c r="J111" s="83"/>
      <c r="K111" s="82"/>
      <c r="L111" s="87"/>
      <c r="M111" s="82"/>
      <c r="N111" s="82"/>
      <c r="O111" s="82"/>
      <c r="P111" s="82"/>
      <c r="Q111" s="82"/>
      <c r="R111" s="84"/>
    </row>
    <row r="112" spans="2:18" ht="9.75" customHeight="1">
      <c r="B112" s="85"/>
      <c r="C112" s="78"/>
      <c r="D112" s="86"/>
      <c r="E112" s="81"/>
      <c r="F112" s="81"/>
      <c r="G112" s="81"/>
      <c r="H112" s="81"/>
      <c r="I112" s="82"/>
      <c r="J112" s="83"/>
      <c r="K112" s="82"/>
      <c r="L112" s="87"/>
      <c r="M112" s="82"/>
      <c r="N112" s="82"/>
      <c r="O112" s="82"/>
      <c r="P112" s="82"/>
      <c r="Q112" s="82"/>
      <c r="R112" s="84"/>
    </row>
    <row r="113" spans="2:18" ht="9.75" customHeight="1">
      <c r="B113" s="85"/>
      <c r="C113" s="78"/>
      <c r="D113" s="86"/>
      <c r="E113" s="81"/>
      <c r="F113" s="81"/>
      <c r="G113" s="81"/>
      <c r="H113" s="81"/>
      <c r="I113" s="82"/>
      <c r="J113" s="83"/>
      <c r="K113" s="82"/>
      <c r="L113" s="87"/>
      <c r="M113" s="82"/>
      <c r="N113" s="82"/>
      <c r="O113" s="82"/>
      <c r="P113" s="82"/>
      <c r="Q113" s="82"/>
      <c r="R113" s="84"/>
    </row>
    <row r="114" spans="2:18" ht="9.75" customHeight="1">
      <c r="B114" s="85"/>
      <c r="C114" s="78"/>
      <c r="D114" s="86"/>
      <c r="E114" s="81"/>
      <c r="F114" s="81"/>
      <c r="G114" s="81"/>
      <c r="H114" s="81"/>
      <c r="I114" s="82"/>
      <c r="J114" s="83"/>
      <c r="K114" s="82"/>
      <c r="L114" s="87"/>
      <c r="M114" s="82"/>
      <c r="N114" s="82"/>
      <c r="O114" s="82"/>
      <c r="P114" s="82"/>
      <c r="Q114" s="82"/>
      <c r="R114" s="84"/>
    </row>
    <row r="115" spans="2:18" ht="9.75" customHeight="1">
      <c r="B115" s="85"/>
      <c r="C115" s="78"/>
      <c r="D115" s="86"/>
      <c r="E115" s="81"/>
      <c r="F115" s="81"/>
      <c r="G115" s="81"/>
      <c r="H115" s="81"/>
      <c r="I115" s="82"/>
      <c r="J115" s="83"/>
      <c r="K115" s="82"/>
      <c r="L115" s="87"/>
      <c r="M115" s="82"/>
      <c r="N115" s="82"/>
      <c r="O115" s="82"/>
      <c r="P115" s="82"/>
      <c r="Q115" s="82"/>
      <c r="R115" s="84"/>
    </row>
    <row r="116" spans="2:18" ht="9.75" customHeight="1">
      <c r="B116" s="85"/>
      <c r="C116" s="78"/>
      <c r="D116" s="86"/>
      <c r="E116" s="81"/>
      <c r="F116" s="81"/>
      <c r="G116" s="81"/>
      <c r="H116" s="81"/>
      <c r="I116" s="82"/>
      <c r="J116" s="83"/>
      <c r="K116" s="82"/>
      <c r="L116" s="87"/>
      <c r="M116" s="82"/>
      <c r="N116" s="82"/>
      <c r="O116" s="82"/>
      <c r="P116" s="82"/>
      <c r="Q116" s="82"/>
      <c r="R116" s="84"/>
    </row>
    <row r="117" spans="2:18" ht="9.75" customHeight="1">
      <c r="B117" s="85"/>
      <c r="C117" s="78"/>
      <c r="D117" s="86"/>
      <c r="E117" s="81"/>
      <c r="F117" s="81"/>
      <c r="G117" s="81"/>
      <c r="H117" s="81"/>
      <c r="I117" s="82"/>
      <c r="J117" s="83"/>
      <c r="K117" s="82"/>
      <c r="L117" s="87"/>
      <c r="M117" s="82"/>
      <c r="N117" s="82"/>
      <c r="O117" s="82"/>
      <c r="P117" s="82"/>
      <c r="Q117" s="82"/>
      <c r="R117" s="84"/>
    </row>
    <row r="118" spans="2:18" ht="9.75" customHeight="1">
      <c r="B118" s="85"/>
      <c r="C118" s="78"/>
      <c r="D118" s="86"/>
      <c r="E118" s="81"/>
      <c r="F118" s="81"/>
      <c r="G118" s="81"/>
      <c r="H118" s="81"/>
      <c r="I118" s="82"/>
      <c r="J118" s="83"/>
      <c r="K118" s="82"/>
      <c r="L118" s="87"/>
      <c r="M118" s="82"/>
      <c r="N118" s="82"/>
      <c r="O118" s="82"/>
      <c r="P118" s="82"/>
      <c r="Q118" s="82"/>
      <c r="R118" s="84"/>
    </row>
    <row r="119" spans="2:18" ht="9.75" customHeight="1">
      <c r="B119" s="85"/>
      <c r="C119" s="78"/>
      <c r="D119" s="86"/>
      <c r="E119" s="81"/>
      <c r="F119" s="81"/>
      <c r="G119" s="81"/>
      <c r="H119" s="81"/>
      <c r="I119" s="82"/>
      <c r="J119" s="83"/>
      <c r="K119" s="82"/>
      <c r="L119" s="87"/>
      <c r="M119" s="82"/>
      <c r="N119" s="82"/>
      <c r="O119" s="82"/>
      <c r="P119" s="82"/>
      <c r="Q119" s="82"/>
      <c r="R119" s="84"/>
    </row>
    <row r="120" spans="2:18" ht="9.75" customHeight="1">
      <c r="B120" s="85"/>
      <c r="C120" s="78"/>
      <c r="D120" s="86"/>
      <c r="E120" s="88"/>
      <c r="F120" s="81"/>
      <c r="G120" s="81"/>
      <c r="H120" s="81"/>
      <c r="I120" s="81"/>
      <c r="J120" s="81"/>
      <c r="K120" s="82"/>
      <c r="L120" s="87"/>
      <c r="M120" s="82"/>
      <c r="N120" s="82"/>
      <c r="O120" s="82"/>
      <c r="P120" s="82"/>
      <c r="Q120" s="82"/>
      <c r="R120" s="84"/>
    </row>
    <row r="121" spans="2:18" ht="9.75" customHeight="1">
      <c r="B121" s="85"/>
      <c r="C121" s="78"/>
      <c r="D121" s="86"/>
      <c r="E121" s="88"/>
      <c r="F121" s="81"/>
      <c r="G121" s="81"/>
      <c r="H121" s="81"/>
      <c r="I121" s="81"/>
      <c r="J121" s="81"/>
      <c r="K121" s="82"/>
      <c r="L121" s="87"/>
      <c r="M121" s="82"/>
      <c r="N121" s="82"/>
      <c r="O121" s="82"/>
      <c r="P121" s="82"/>
      <c r="Q121" s="82"/>
      <c r="R121" s="84"/>
    </row>
    <row r="122" spans="2:18" ht="9.75" customHeight="1">
      <c r="B122" s="85"/>
      <c r="C122" s="78"/>
      <c r="D122" s="86"/>
      <c r="E122" s="88"/>
      <c r="F122" s="81"/>
      <c r="G122" s="81"/>
      <c r="H122" s="81"/>
      <c r="I122" s="81"/>
      <c r="J122" s="81"/>
      <c r="K122" s="82"/>
      <c r="L122" s="87"/>
      <c r="M122" s="82"/>
      <c r="N122" s="82"/>
      <c r="O122" s="82"/>
      <c r="P122" s="82"/>
      <c r="Q122" s="82"/>
      <c r="R122" s="84"/>
    </row>
    <row r="123" spans="2:18" ht="9.75" customHeight="1">
      <c r="B123" s="85"/>
      <c r="C123" s="78"/>
      <c r="D123" s="86"/>
      <c r="E123" s="88"/>
      <c r="F123" s="81"/>
      <c r="G123" s="81"/>
      <c r="H123" s="81"/>
      <c r="I123" s="81"/>
      <c r="J123" s="81"/>
      <c r="K123" s="82"/>
      <c r="L123" s="87"/>
      <c r="M123" s="82"/>
      <c r="N123" s="82"/>
      <c r="O123" s="82"/>
      <c r="P123" s="82"/>
      <c r="Q123" s="82"/>
      <c r="R123" s="84"/>
    </row>
    <row r="124" spans="2:18" ht="9.75" customHeight="1">
      <c r="B124" s="85"/>
      <c r="C124" s="78"/>
      <c r="D124" s="86"/>
      <c r="E124" s="88"/>
      <c r="F124" s="81"/>
      <c r="G124" s="81"/>
      <c r="H124" s="81"/>
      <c r="I124" s="81"/>
      <c r="J124" s="81"/>
      <c r="K124" s="82"/>
      <c r="L124" s="87"/>
      <c r="M124" s="82"/>
      <c r="N124" s="82"/>
      <c r="O124" s="82"/>
      <c r="P124" s="82"/>
      <c r="Q124" s="82"/>
      <c r="R124" s="84"/>
    </row>
    <row r="125" spans="2:18" ht="9.75" customHeight="1">
      <c r="B125" s="85"/>
      <c r="C125" s="78"/>
      <c r="D125" s="86"/>
      <c r="E125" s="88"/>
      <c r="F125" s="81"/>
      <c r="G125" s="81"/>
      <c r="H125" s="81"/>
      <c r="I125" s="81"/>
      <c r="J125" s="81"/>
      <c r="K125" s="82"/>
      <c r="L125" s="87"/>
      <c r="M125" s="82"/>
      <c r="N125" s="82"/>
      <c r="O125" s="82"/>
      <c r="P125" s="82"/>
      <c r="Q125" s="82"/>
      <c r="R125" s="84"/>
    </row>
    <row r="126" spans="2:18" ht="9.75" customHeight="1">
      <c r="B126" s="85"/>
      <c r="C126" s="78"/>
      <c r="D126" s="86"/>
      <c r="E126" s="81"/>
      <c r="F126" s="81"/>
      <c r="G126" s="81"/>
      <c r="H126" s="81"/>
      <c r="I126" s="82"/>
      <c r="J126" s="83"/>
      <c r="K126" s="82"/>
      <c r="L126" s="87"/>
      <c r="M126" s="82"/>
      <c r="N126" s="82"/>
      <c r="O126" s="82"/>
      <c r="P126" s="82"/>
      <c r="Q126" s="82"/>
      <c r="R126" s="84"/>
    </row>
    <row r="127" spans="2:18" ht="9.75" customHeight="1">
      <c r="B127" s="85"/>
      <c r="C127" s="78"/>
      <c r="D127" s="86"/>
      <c r="E127" s="81"/>
      <c r="F127" s="81"/>
      <c r="G127" s="81"/>
      <c r="H127" s="81"/>
      <c r="I127" s="82"/>
      <c r="J127" s="83"/>
      <c r="K127" s="82"/>
      <c r="L127" s="87"/>
      <c r="M127" s="82"/>
      <c r="N127" s="82"/>
      <c r="O127" s="82"/>
      <c r="P127" s="82"/>
      <c r="Q127" s="82"/>
      <c r="R127" s="84"/>
    </row>
    <row r="128" spans="2:18" ht="9.75" customHeight="1">
      <c r="B128" s="85"/>
      <c r="C128" s="78"/>
      <c r="D128" s="86"/>
      <c r="E128" s="81"/>
      <c r="F128" s="81"/>
      <c r="G128" s="81"/>
      <c r="H128" s="81"/>
      <c r="I128" s="82"/>
      <c r="J128" s="83"/>
      <c r="K128" s="82"/>
      <c r="L128" s="87"/>
      <c r="M128" s="82"/>
      <c r="N128" s="82"/>
      <c r="O128" s="82"/>
      <c r="P128" s="82"/>
      <c r="Q128" s="82"/>
      <c r="R128" s="84"/>
    </row>
    <row r="129" spans="2:18" ht="9.75" customHeight="1">
      <c r="B129" s="85"/>
      <c r="C129" s="78"/>
      <c r="D129" s="86"/>
      <c r="E129" s="81"/>
      <c r="F129" s="81"/>
      <c r="G129" s="81"/>
      <c r="H129" s="81"/>
      <c r="I129" s="82"/>
      <c r="J129" s="83"/>
      <c r="K129" s="82"/>
      <c r="L129" s="87"/>
      <c r="M129" s="82"/>
      <c r="N129" s="82"/>
      <c r="O129" s="82"/>
      <c r="P129" s="82"/>
      <c r="Q129" s="82"/>
      <c r="R129" s="84"/>
    </row>
    <row r="130" spans="2:18" ht="9.75" customHeight="1">
      <c r="B130" s="85"/>
      <c r="C130" s="78"/>
      <c r="D130" s="86"/>
      <c r="E130" s="81"/>
      <c r="F130" s="81"/>
      <c r="G130" s="81"/>
      <c r="H130" s="81"/>
      <c r="I130" s="82"/>
      <c r="J130" s="83"/>
      <c r="K130" s="82"/>
      <c r="L130" s="87"/>
      <c r="M130" s="82"/>
      <c r="N130" s="82"/>
      <c r="O130" s="82"/>
      <c r="P130" s="82"/>
      <c r="Q130" s="82"/>
      <c r="R130" s="84"/>
    </row>
    <row r="131" spans="2:18" ht="9.75" customHeight="1">
      <c r="B131" s="85"/>
      <c r="C131" s="78"/>
      <c r="D131" s="86"/>
      <c r="E131" s="81"/>
      <c r="F131" s="81"/>
      <c r="G131" s="81"/>
      <c r="H131" s="81"/>
      <c r="I131" s="82"/>
      <c r="J131" s="83"/>
      <c r="K131" s="82"/>
      <c r="L131" s="87"/>
      <c r="M131" s="82"/>
      <c r="N131" s="82"/>
      <c r="O131" s="82"/>
      <c r="P131" s="82"/>
      <c r="Q131" s="82"/>
      <c r="R131" s="84"/>
    </row>
    <row r="132" spans="2:18" ht="9.75" customHeight="1">
      <c r="B132" s="85"/>
      <c r="C132" s="78"/>
      <c r="D132" s="86"/>
      <c r="E132" s="81"/>
      <c r="F132" s="81"/>
      <c r="G132" s="81"/>
      <c r="H132" s="81"/>
      <c r="I132" s="82"/>
      <c r="J132" s="83"/>
      <c r="K132" s="82"/>
      <c r="L132" s="87"/>
      <c r="M132" s="82"/>
      <c r="N132" s="82"/>
      <c r="O132" s="82"/>
      <c r="P132" s="82"/>
      <c r="Q132" s="82"/>
      <c r="R132" s="84"/>
    </row>
    <row r="133" spans="2:18" ht="9.75" customHeight="1">
      <c r="B133" s="85"/>
      <c r="C133" s="78"/>
      <c r="D133" s="86"/>
      <c r="E133" s="81"/>
      <c r="F133" s="81"/>
      <c r="G133" s="81"/>
      <c r="H133" s="81"/>
      <c r="I133" s="82"/>
      <c r="J133" s="83"/>
      <c r="K133" s="82"/>
      <c r="L133" s="87"/>
      <c r="M133" s="82"/>
      <c r="N133" s="82"/>
      <c r="O133" s="82"/>
      <c r="P133" s="82"/>
      <c r="Q133" s="82"/>
      <c r="R133" s="84"/>
    </row>
    <row r="134" spans="2:18" ht="9.75" customHeight="1">
      <c r="B134" s="85"/>
      <c r="C134" s="78"/>
      <c r="D134" s="86"/>
      <c r="E134" s="81"/>
      <c r="F134" s="81"/>
      <c r="G134" s="81"/>
      <c r="H134" s="81"/>
      <c r="I134" s="82"/>
      <c r="J134" s="83"/>
      <c r="K134" s="82"/>
      <c r="L134" s="87"/>
      <c r="M134" s="82"/>
      <c r="N134" s="82"/>
      <c r="O134" s="82"/>
      <c r="P134" s="82"/>
      <c r="Q134" s="82"/>
      <c r="R134" s="84"/>
    </row>
    <row r="135" spans="2:18" ht="9.75" customHeight="1">
      <c r="B135" s="85"/>
      <c r="C135" s="78"/>
      <c r="D135" s="86"/>
      <c r="E135" s="81"/>
      <c r="F135" s="81"/>
      <c r="G135" s="81"/>
      <c r="H135" s="81"/>
      <c r="I135" s="82"/>
      <c r="J135" s="83"/>
      <c r="K135" s="82"/>
      <c r="L135" s="87"/>
      <c r="M135" s="82"/>
      <c r="N135" s="82"/>
      <c r="O135" s="82"/>
      <c r="P135" s="82"/>
      <c r="Q135" s="82"/>
      <c r="R135" s="84"/>
    </row>
    <row r="136" spans="2:18" ht="9.75" customHeight="1">
      <c r="B136" s="85"/>
      <c r="C136" s="78"/>
      <c r="D136" s="86"/>
      <c r="E136" s="81"/>
      <c r="F136" s="81"/>
      <c r="G136" s="81"/>
      <c r="H136" s="81"/>
      <c r="I136" s="82"/>
      <c r="J136" s="83"/>
      <c r="K136" s="82"/>
      <c r="L136" s="87"/>
      <c r="M136" s="82"/>
      <c r="N136" s="82"/>
      <c r="O136" s="82"/>
      <c r="P136" s="82"/>
      <c r="Q136" s="82"/>
      <c r="R136" s="84"/>
    </row>
    <row r="137" spans="2:18" ht="9.75" customHeight="1">
      <c r="B137" s="85"/>
      <c r="C137" s="78"/>
      <c r="D137" s="86"/>
      <c r="E137" s="81"/>
      <c r="F137" s="81"/>
      <c r="G137" s="81"/>
      <c r="H137" s="81"/>
      <c r="I137" s="82"/>
      <c r="J137" s="83"/>
      <c r="K137" s="82"/>
      <c r="L137" s="87"/>
      <c r="M137" s="82"/>
      <c r="N137" s="82"/>
      <c r="O137" s="82"/>
      <c r="P137" s="82"/>
      <c r="Q137" s="82"/>
      <c r="R137" s="84"/>
    </row>
    <row r="138" spans="2:18" ht="9.75" customHeight="1">
      <c r="B138" s="85"/>
      <c r="C138" s="78"/>
      <c r="D138" s="86"/>
      <c r="E138" s="81"/>
      <c r="F138" s="81"/>
      <c r="G138" s="81"/>
      <c r="H138" s="81"/>
      <c r="I138" s="82"/>
      <c r="J138" s="83"/>
      <c r="K138" s="82"/>
      <c r="L138" s="87"/>
      <c r="M138" s="82"/>
      <c r="N138" s="82"/>
      <c r="O138" s="82"/>
      <c r="P138" s="82"/>
      <c r="Q138" s="82"/>
      <c r="R138" s="84"/>
    </row>
    <row r="139" spans="2:18" ht="9.75" customHeight="1">
      <c r="B139" s="85"/>
      <c r="C139" s="78"/>
      <c r="D139" s="80"/>
      <c r="E139" s="81"/>
      <c r="F139" s="81"/>
      <c r="G139" s="81"/>
      <c r="H139" s="81"/>
      <c r="I139" s="82"/>
      <c r="J139" s="83"/>
      <c r="K139" s="82"/>
      <c r="L139" s="87"/>
      <c r="M139" s="82"/>
      <c r="N139" s="82"/>
      <c r="O139" s="82"/>
      <c r="P139" s="82"/>
      <c r="Q139" s="82"/>
      <c r="R139" s="84"/>
    </row>
    <row r="140" spans="2:18" ht="9.75" customHeight="1">
      <c r="B140" s="85"/>
      <c r="C140" s="78"/>
      <c r="D140" s="80"/>
      <c r="E140" s="81"/>
      <c r="F140" s="81"/>
      <c r="G140" s="81"/>
      <c r="H140" s="81"/>
      <c r="I140" s="82"/>
      <c r="J140" s="83"/>
      <c r="K140" s="82"/>
      <c r="L140" s="87"/>
      <c r="M140" s="82"/>
      <c r="N140" s="82"/>
      <c r="O140" s="82"/>
      <c r="P140" s="82"/>
      <c r="Q140" s="82"/>
      <c r="R140" s="84"/>
    </row>
    <row r="141" spans="2:18" ht="9.75" customHeight="1">
      <c r="B141" s="85"/>
      <c r="C141" s="78"/>
      <c r="D141" s="86"/>
      <c r="E141" s="81"/>
      <c r="F141" s="81"/>
      <c r="G141" s="81"/>
      <c r="H141" s="81"/>
      <c r="I141" s="82"/>
      <c r="J141" s="83"/>
      <c r="K141" s="82"/>
      <c r="L141" s="87"/>
      <c r="M141" s="82"/>
      <c r="N141" s="82"/>
      <c r="O141" s="82"/>
      <c r="P141" s="82"/>
      <c r="Q141" s="82"/>
      <c r="R141" s="84"/>
    </row>
    <row r="142" spans="2:18" ht="9.75" customHeight="1">
      <c r="B142" s="85"/>
      <c r="C142" s="78"/>
      <c r="D142" s="80"/>
      <c r="E142" s="81"/>
      <c r="F142" s="81"/>
      <c r="G142" s="81"/>
      <c r="H142" s="81"/>
      <c r="I142" s="82"/>
      <c r="J142" s="83"/>
      <c r="K142" s="82"/>
      <c r="L142" s="87"/>
      <c r="M142" s="82"/>
      <c r="N142" s="82"/>
      <c r="O142" s="82"/>
      <c r="P142" s="82"/>
      <c r="Q142" s="82"/>
      <c r="R142" s="84"/>
    </row>
    <row r="143" ht="9.75" customHeight="1"/>
    <row r="144" ht="9.75" customHeight="1"/>
    <row r="145" ht="9.75" customHeight="1">
      <c r="C145" s="51"/>
    </row>
    <row r="146" spans="3:20" ht="9.75" customHeight="1">
      <c r="C146" s="51"/>
      <c r="S146" s="78"/>
      <c r="T146" s="89"/>
    </row>
    <row r="147" spans="3:20" ht="9.75" customHeight="1">
      <c r="C147" s="90"/>
      <c r="S147" s="89"/>
      <c r="T147" s="89"/>
    </row>
    <row r="148" spans="3:20" ht="9.75" customHeight="1">
      <c r="C148" s="51"/>
      <c r="S148" s="78"/>
      <c r="T148" s="89"/>
    </row>
    <row r="149" spans="3:20" ht="9.75" customHeight="1">
      <c r="C149" s="51"/>
      <c r="S149" s="78"/>
      <c r="T149" s="89"/>
    </row>
    <row r="150" spans="3:20" ht="12.75">
      <c r="C150" s="50"/>
      <c r="D150" s="50"/>
      <c r="S150" s="89"/>
      <c r="T150" s="89"/>
    </row>
    <row r="151" spans="3:20" ht="12.75">
      <c r="C151" s="50"/>
      <c r="D151" s="50"/>
      <c r="S151" s="89"/>
      <c r="T151" s="89"/>
    </row>
    <row r="152" spans="19:20" ht="12.75">
      <c r="S152" s="89"/>
      <c r="T152" s="89"/>
    </row>
    <row r="153" spans="19:20" ht="12.75">
      <c r="S153" s="89"/>
      <c r="T153" s="89"/>
    </row>
    <row r="154" spans="19:20" ht="12.75">
      <c r="S154" s="89"/>
      <c r="T154" s="89"/>
    </row>
    <row r="155" spans="19:20" ht="12.75">
      <c r="S155" s="89"/>
      <c r="T155" s="89"/>
    </row>
  </sheetData>
  <sheetProtection selectLockedCells="1" selectUnlockedCells="1"/>
  <mergeCells count="24">
    <mergeCell ref="J86:J88"/>
    <mergeCell ref="K86:K88"/>
    <mergeCell ref="L86:L88"/>
    <mergeCell ref="R86:R88"/>
    <mergeCell ref="K8:K10"/>
    <mergeCell ref="L8:L10"/>
    <mergeCell ref="R8:R10"/>
    <mergeCell ref="B86:B88"/>
    <mergeCell ref="D86:D88"/>
    <mergeCell ref="E86:E88"/>
    <mergeCell ref="F86:F88"/>
    <mergeCell ref="G86:G88"/>
    <mergeCell ref="H86:H88"/>
    <mergeCell ref="I86:I88"/>
    <mergeCell ref="E5:O5"/>
    <mergeCell ref="E6:F6"/>
    <mergeCell ref="B8:B10"/>
    <mergeCell ref="D8:D10"/>
    <mergeCell ref="E8:E10"/>
    <mergeCell ref="F8:F10"/>
    <mergeCell ref="G8:G10"/>
    <mergeCell ref="H8:H10"/>
    <mergeCell ref="I8:I10"/>
    <mergeCell ref="J8:J10"/>
  </mergeCells>
  <printOptions/>
  <pageMargins left="0.31527777777777777" right="0" top="0.13819444444444445" bottom="0.19652777777777777" header="0.5118055555555555" footer="0.5118055555555555"/>
  <pageSetup horizontalDpi="300" verticalDpi="30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6"/>
  <sheetViews>
    <sheetView zoomScale="110" zoomScaleNormal="110" zoomScalePageLayoutView="0" workbookViewId="0" topLeftCell="A25">
      <selection activeCell="S16" sqref="S16"/>
    </sheetView>
  </sheetViews>
  <sheetFormatPr defaultColWidth="11.57421875" defaultRowHeight="12.75"/>
  <cols>
    <col min="1" max="2" width="6.28125" style="0" customWidth="1"/>
    <col min="3" max="3" width="32.28125" style="0" customWidth="1"/>
    <col min="4" max="18" width="9.00390625" style="0" customWidth="1"/>
  </cols>
  <sheetData>
    <row r="1" spans="2:18" ht="12.75" customHeight="1"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/>
    </row>
    <row r="2" spans="2:18" ht="11.25" customHeight="1">
      <c r="B2" s="42"/>
      <c r="C2" s="42" t="s">
        <v>135</v>
      </c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2"/>
    </row>
    <row r="3" spans="2:18" ht="11.25" customHeight="1">
      <c r="B3" s="42"/>
      <c r="C3" s="42" t="s">
        <v>136</v>
      </c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2"/>
    </row>
    <row r="4" spans="2:18" ht="11.25" customHeight="1">
      <c r="B4" s="42"/>
      <c r="C4" s="44" t="s">
        <v>137</v>
      </c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2"/>
    </row>
    <row r="5" spans="2:18" ht="11.25" customHeight="1">
      <c r="B5" s="42"/>
      <c r="C5" s="91" t="s">
        <v>138</v>
      </c>
      <c r="D5" s="92"/>
      <c r="E5" s="92"/>
      <c r="F5" s="92"/>
      <c r="G5" s="92"/>
      <c r="H5" s="92"/>
      <c r="I5" s="92"/>
      <c r="J5" s="92"/>
      <c r="K5" s="92"/>
      <c r="L5" s="92"/>
      <c r="M5" s="42"/>
      <c r="N5" s="42"/>
      <c r="O5" s="42"/>
      <c r="P5" s="42"/>
      <c r="Q5" s="42"/>
      <c r="R5" s="42"/>
    </row>
    <row r="6" spans="2:18" ht="11.25" customHeight="1">
      <c r="B6" s="42"/>
      <c r="C6" s="43" t="s">
        <v>139</v>
      </c>
      <c r="D6" s="43"/>
      <c r="E6" s="43"/>
      <c r="F6" s="43"/>
      <c r="G6" s="43"/>
      <c r="H6" s="43"/>
      <c r="I6" s="43"/>
      <c r="J6" s="43"/>
      <c r="K6" s="43"/>
      <c r="L6" s="43"/>
      <c r="M6" s="42"/>
      <c r="N6" s="42"/>
      <c r="O6" s="42"/>
      <c r="P6" s="42"/>
      <c r="Q6" s="42"/>
      <c r="R6" s="42"/>
    </row>
    <row r="7" spans="2:18" ht="11.25" customHeight="1">
      <c r="B7" s="42"/>
      <c r="C7" s="43" t="s">
        <v>213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2:18" ht="11.25" customHeight="1">
      <c r="B8" s="131" t="s">
        <v>141</v>
      </c>
      <c r="C8" s="93" t="s">
        <v>7</v>
      </c>
      <c r="D8" s="137" t="s">
        <v>8</v>
      </c>
      <c r="E8" s="137" t="s">
        <v>143</v>
      </c>
      <c r="F8" s="137" t="s">
        <v>11</v>
      </c>
      <c r="G8" s="132" t="s">
        <v>143</v>
      </c>
      <c r="H8" s="132" t="s">
        <v>11</v>
      </c>
      <c r="I8" s="132" t="s">
        <v>12</v>
      </c>
      <c r="J8" s="133" t="s">
        <v>13</v>
      </c>
      <c r="K8" s="137" t="s">
        <v>12</v>
      </c>
      <c r="L8" s="138" t="s">
        <v>13</v>
      </c>
      <c r="M8" s="94" t="s">
        <v>144</v>
      </c>
      <c r="N8" s="94" t="s">
        <v>144</v>
      </c>
      <c r="O8" s="94" t="s">
        <v>144</v>
      </c>
      <c r="P8" s="49" t="s">
        <v>145</v>
      </c>
      <c r="Q8" s="94" t="s">
        <v>144</v>
      </c>
      <c r="R8" s="137" t="s">
        <v>146</v>
      </c>
    </row>
    <row r="9" spans="2:18" ht="11.25" customHeight="1">
      <c r="B9" s="131"/>
      <c r="C9" s="93" t="s">
        <v>19</v>
      </c>
      <c r="D9" s="137"/>
      <c r="E9" s="137"/>
      <c r="F9" s="137"/>
      <c r="G9" s="132"/>
      <c r="H9" s="132"/>
      <c r="I9" s="132"/>
      <c r="J9" s="133"/>
      <c r="K9" s="137"/>
      <c r="L9" s="138"/>
      <c r="M9" s="93" t="s">
        <v>20</v>
      </c>
      <c r="N9" s="93" t="s">
        <v>20</v>
      </c>
      <c r="O9" s="93" t="s">
        <v>20</v>
      </c>
      <c r="P9" s="47" t="s">
        <v>20</v>
      </c>
      <c r="Q9" s="93" t="s">
        <v>20</v>
      </c>
      <c r="R9" s="137"/>
    </row>
    <row r="10" spans="2:18" ht="11.25" customHeight="1">
      <c r="B10" s="131"/>
      <c r="C10" s="93" t="s">
        <v>24</v>
      </c>
      <c r="D10" s="137"/>
      <c r="E10" s="137"/>
      <c r="F10" s="137"/>
      <c r="G10" s="132"/>
      <c r="H10" s="132"/>
      <c r="I10" s="132"/>
      <c r="J10" s="133"/>
      <c r="K10" s="137"/>
      <c r="L10" s="138"/>
      <c r="M10" s="48" t="s">
        <v>214</v>
      </c>
      <c r="N10" s="48" t="s">
        <v>215</v>
      </c>
      <c r="O10" s="48" t="s">
        <v>216</v>
      </c>
      <c r="P10" s="48" t="s">
        <v>217</v>
      </c>
      <c r="Q10" s="48" t="s">
        <v>218</v>
      </c>
      <c r="R10" s="137"/>
    </row>
    <row r="11" spans="2:18" ht="11.25" customHeight="1">
      <c r="B11" s="46">
        <v>1</v>
      </c>
      <c r="C11" s="49" t="s">
        <v>205</v>
      </c>
      <c r="D11" s="95" t="s">
        <v>62</v>
      </c>
      <c r="E11" s="96">
        <v>0</v>
      </c>
      <c r="F11" s="96">
        <f>SUM(E11)</f>
        <v>0</v>
      </c>
      <c r="G11" s="96">
        <v>0</v>
      </c>
      <c r="H11" s="96">
        <f>SUM(G11)</f>
        <v>0</v>
      </c>
      <c r="I11" s="55">
        <v>0</v>
      </c>
      <c r="J11" s="56">
        <v>0</v>
      </c>
      <c r="K11" s="55">
        <v>0</v>
      </c>
      <c r="L11" s="97">
        <v>0</v>
      </c>
      <c r="M11" s="55">
        <v>0.24022777780000001</v>
      </c>
      <c r="N11" s="55">
        <v>0.375</v>
      </c>
      <c r="O11" s="55">
        <v>0.5555555555555556</v>
      </c>
      <c r="P11" s="55">
        <v>0.6458333333333334</v>
      </c>
      <c r="Q11" s="55"/>
      <c r="R11" s="98"/>
    </row>
    <row r="12" spans="2:18" ht="11.25" customHeight="1">
      <c r="B12" s="46">
        <f aca="true" t="shared" si="0" ref="B12:B43">SUM(B11+1)</f>
        <v>2</v>
      </c>
      <c r="C12" s="49" t="s">
        <v>219</v>
      </c>
      <c r="D12" s="52" t="s">
        <v>62</v>
      </c>
      <c r="E12" s="96">
        <v>0.8</v>
      </c>
      <c r="F12" s="96">
        <f aca="true" t="shared" si="1" ref="F12:F43">SUM(E12+F11)</f>
        <v>0.8</v>
      </c>
      <c r="G12" s="96">
        <v>0.8</v>
      </c>
      <c r="H12" s="96">
        <f aca="true" t="shared" si="2" ref="H12:H41">SUM(G12+H11)</f>
        <v>0.8</v>
      </c>
      <c r="I12" s="55">
        <v>0.001388888888888889</v>
      </c>
      <c r="J12" s="97">
        <f aca="true" t="shared" si="3" ref="J12:J41">SUM(J11+I12)</f>
        <v>0.001388888888888889</v>
      </c>
      <c r="K12" s="55">
        <v>0.001388888888888889</v>
      </c>
      <c r="L12" s="97">
        <f aca="true" t="shared" si="4" ref="L12:L43">SUM(L11+K12)</f>
        <v>0.001388888888888889</v>
      </c>
      <c r="M12" s="55">
        <f aca="true" t="shared" si="5" ref="M12:M41">SUM(M11+$K12)</f>
        <v>0.2416166666888889</v>
      </c>
      <c r="N12" s="55">
        <f aca="true" t="shared" si="6" ref="N12:N41">SUM(N11+$K12)</f>
        <v>0.3763888888888889</v>
      </c>
      <c r="O12" s="55">
        <f aca="true" t="shared" si="7" ref="O12:O41">SUM(O11+$K12)</f>
        <v>0.5569444444444445</v>
      </c>
      <c r="P12" s="55">
        <f aca="true" t="shared" si="8" ref="P12:P41">SUM(P11+$K12)</f>
        <v>0.6472222222222223</v>
      </c>
      <c r="Q12" s="55"/>
      <c r="R12" s="98"/>
    </row>
    <row r="13" spans="2:18" ht="11.25" customHeight="1">
      <c r="B13" s="46">
        <f t="shared" si="0"/>
        <v>3</v>
      </c>
      <c r="C13" s="49" t="s">
        <v>220</v>
      </c>
      <c r="D13" s="95" t="s">
        <v>62</v>
      </c>
      <c r="E13" s="96">
        <v>0.9</v>
      </c>
      <c r="F13" s="96">
        <f t="shared" si="1"/>
        <v>1.7000000000000002</v>
      </c>
      <c r="G13" s="96">
        <v>0.9</v>
      </c>
      <c r="H13" s="96">
        <f t="shared" si="2"/>
        <v>1.7000000000000002</v>
      </c>
      <c r="I13" s="55">
        <v>0.001388888888888889</v>
      </c>
      <c r="J13" s="97">
        <f t="shared" si="3"/>
        <v>0.002777777777777778</v>
      </c>
      <c r="K13" s="55">
        <v>0.001388888888888889</v>
      </c>
      <c r="L13" s="97">
        <f t="shared" si="4"/>
        <v>0.002777777777777778</v>
      </c>
      <c r="M13" s="55">
        <f t="shared" si="5"/>
        <v>0.24300555557777778</v>
      </c>
      <c r="N13" s="55">
        <f t="shared" si="6"/>
        <v>0.37777777777777777</v>
      </c>
      <c r="O13" s="55">
        <f t="shared" si="7"/>
        <v>0.5583333333333333</v>
      </c>
      <c r="P13" s="55">
        <f t="shared" si="8"/>
        <v>0.6486111111111111</v>
      </c>
      <c r="Q13" s="55"/>
      <c r="R13" s="98"/>
    </row>
    <row r="14" spans="2:18" ht="11.25" customHeight="1">
      <c r="B14" s="46">
        <f t="shared" si="0"/>
        <v>4</v>
      </c>
      <c r="C14" s="49" t="s">
        <v>221</v>
      </c>
      <c r="D14" s="52" t="s">
        <v>62</v>
      </c>
      <c r="E14" s="96">
        <v>0.4</v>
      </c>
      <c r="F14" s="96">
        <f t="shared" si="1"/>
        <v>2.1</v>
      </c>
      <c r="G14" s="96">
        <v>0.4</v>
      </c>
      <c r="H14" s="96">
        <f t="shared" si="2"/>
        <v>2.1</v>
      </c>
      <c r="I14" s="55">
        <v>0.0006944444444444445</v>
      </c>
      <c r="J14" s="97">
        <f t="shared" si="3"/>
        <v>0.0034722222222222225</v>
      </c>
      <c r="K14" s="55">
        <v>0.0006944444444444445</v>
      </c>
      <c r="L14" s="97">
        <f t="shared" si="4"/>
        <v>0.0034722222222222225</v>
      </c>
      <c r="M14" s="55">
        <f t="shared" si="5"/>
        <v>0.24370000002222222</v>
      </c>
      <c r="N14" s="55">
        <f t="shared" si="6"/>
        <v>0.3784722222222222</v>
      </c>
      <c r="O14" s="55">
        <f t="shared" si="7"/>
        <v>0.5590277777777778</v>
      </c>
      <c r="P14" s="55">
        <f t="shared" si="8"/>
        <v>0.6493055555555556</v>
      </c>
      <c r="Q14" s="55"/>
      <c r="R14" s="98"/>
    </row>
    <row r="15" spans="2:18" ht="11.25" customHeight="1">
      <c r="B15" s="46">
        <f t="shared" si="0"/>
        <v>5</v>
      </c>
      <c r="C15" s="49" t="s">
        <v>222</v>
      </c>
      <c r="D15" s="52" t="s">
        <v>62</v>
      </c>
      <c r="E15" s="96">
        <v>0.4</v>
      </c>
      <c r="F15" s="96">
        <f t="shared" si="1"/>
        <v>2.5</v>
      </c>
      <c r="G15" s="96">
        <v>0.4</v>
      </c>
      <c r="H15" s="96">
        <f t="shared" si="2"/>
        <v>2.5</v>
      </c>
      <c r="I15" s="55">
        <v>0.0006944444444444445</v>
      </c>
      <c r="J15" s="97">
        <f t="shared" si="3"/>
        <v>0.004166666666666667</v>
      </c>
      <c r="K15" s="55">
        <v>0.0006944444444444445</v>
      </c>
      <c r="L15" s="97">
        <f t="shared" si="4"/>
        <v>0.004166666666666667</v>
      </c>
      <c r="M15" s="55">
        <f t="shared" si="5"/>
        <v>0.24439444446666667</v>
      </c>
      <c r="N15" s="55">
        <f t="shared" si="6"/>
        <v>0.37916666666666665</v>
      </c>
      <c r="O15" s="55">
        <f t="shared" si="7"/>
        <v>0.5597222222222222</v>
      </c>
      <c r="P15" s="55">
        <f t="shared" si="8"/>
        <v>0.65</v>
      </c>
      <c r="Q15" s="55"/>
      <c r="R15" s="98"/>
    </row>
    <row r="16" spans="2:18" ht="11.25" customHeight="1">
      <c r="B16" s="46">
        <f t="shared" si="0"/>
        <v>6</v>
      </c>
      <c r="C16" s="49" t="s">
        <v>223</v>
      </c>
      <c r="D16" s="52" t="s">
        <v>62</v>
      </c>
      <c r="E16" s="96">
        <v>0.3</v>
      </c>
      <c r="F16" s="96">
        <f t="shared" si="1"/>
        <v>2.8</v>
      </c>
      <c r="G16" s="96">
        <v>0.3</v>
      </c>
      <c r="H16" s="96">
        <f t="shared" si="2"/>
        <v>2.8</v>
      </c>
      <c r="I16" s="55">
        <v>0.0006944444444444445</v>
      </c>
      <c r="J16" s="97">
        <f t="shared" si="3"/>
        <v>0.004861111111111111</v>
      </c>
      <c r="K16" s="55">
        <v>0.0006944444444444445</v>
      </c>
      <c r="L16" s="97">
        <f t="shared" si="4"/>
        <v>0.004861111111111111</v>
      </c>
      <c r="M16" s="55">
        <f t="shared" si="5"/>
        <v>0.2450888889111111</v>
      </c>
      <c r="N16" s="55">
        <f t="shared" si="6"/>
        <v>0.3798611111111111</v>
      </c>
      <c r="O16" s="55">
        <f t="shared" si="7"/>
        <v>0.5604166666666667</v>
      </c>
      <c r="P16" s="55">
        <f t="shared" si="8"/>
        <v>0.6506944444444445</v>
      </c>
      <c r="Q16" s="55"/>
      <c r="R16" s="98"/>
    </row>
    <row r="17" spans="2:18" ht="11.25" customHeight="1">
      <c r="B17" s="46">
        <f t="shared" si="0"/>
        <v>7</v>
      </c>
      <c r="C17" s="49" t="s">
        <v>224</v>
      </c>
      <c r="D17" s="52" t="s">
        <v>62</v>
      </c>
      <c r="E17" s="96">
        <v>0.5</v>
      </c>
      <c r="F17" s="96">
        <f t="shared" si="1"/>
        <v>3.3</v>
      </c>
      <c r="G17" s="96">
        <v>0.5</v>
      </c>
      <c r="H17" s="96">
        <f t="shared" si="2"/>
        <v>3.3</v>
      </c>
      <c r="I17" s="55">
        <v>0.0006944444444444445</v>
      </c>
      <c r="J17" s="97">
        <f t="shared" si="3"/>
        <v>0.005555555555555556</v>
      </c>
      <c r="K17" s="55">
        <v>0.0006944444444444445</v>
      </c>
      <c r="L17" s="97">
        <f t="shared" si="4"/>
        <v>0.005555555555555556</v>
      </c>
      <c r="M17" s="55">
        <f t="shared" si="5"/>
        <v>0.24578333335555555</v>
      </c>
      <c r="N17" s="55">
        <f t="shared" si="6"/>
        <v>0.38055555555555554</v>
      </c>
      <c r="O17" s="55">
        <f t="shared" si="7"/>
        <v>0.5611111111111111</v>
      </c>
      <c r="P17" s="55">
        <f t="shared" si="8"/>
        <v>0.6513888888888889</v>
      </c>
      <c r="Q17" s="55"/>
      <c r="R17" s="98"/>
    </row>
    <row r="18" spans="2:18" ht="11.25" customHeight="1">
      <c r="B18" s="46">
        <f t="shared" si="0"/>
        <v>8</v>
      </c>
      <c r="C18" s="49" t="s">
        <v>225</v>
      </c>
      <c r="D18" s="52" t="s">
        <v>62</v>
      </c>
      <c r="E18" s="96">
        <v>0.5</v>
      </c>
      <c r="F18" s="96">
        <f t="shared" si="1"/>
        <v>3.8</v>
      </c>
      <c r="G18" s="96">
        <v>0.5</v>
      </c>
      <c r="H18" s="96">
        <f t="shared" si="2"/>
        <v>3.8</v>
      </c>
      <c r="I18" s="55">
        <v>0.0006944444444444445</v>
      </c>
      <c r="J18" s="97">
        <f t="shared" si="3"/>
        <v>0.00625</v>
      </c>
      <c r="K18" s="55">
        <v>0.0006944444444444445</v>
      </c>
      <c r="L18" s="97">
        <f t="shared" si="4"/>
        <v>0.00625</v>
      </c>
      <c r="M18" s="55">
        <f t="shared" si="5"/>
        <v>0.2464777778</v>
      </c>
      <c r="N18" s="55">
        <f t="shared" si="6"/>
        <v>0.38125</v>
      </c>
      <c r="O18" s="55">
        <f t="shared" si="7"/>
        <v>0.5618055555555556</v>
      </c>
      <c r="P18" s="55">
        <f t="shared" si="8"/>
        <v>0.6520833333333333</v>
      </c>
      <c r="Q18" s="55"/>
      <c r="R18" s="98"/>
    </row>
    <row r="19" spans="2:18" ht="11.25" customHeight="1">
      <c r="B19" s="46">
        <f t="shared" si="0"/>
        <v>9</v>
      </c>
      <c r="C19" s="49" t="s">
        <v>226</v>
      </c>
      <c r="D19" s="52" t="s">
        <v>62</v>
      </c>
      <c r="E19" s="96">
        <v>1.1</v>
      </c>
      <c r="F19" s="96">
        <f t="shared" si="1"/>
        <v>4.9</v>
      </c>
      <c r="G19" s="96">
        <v>1.1</v>
      </c>
      <c r="H19" s="96">
        <f t="shared" si="2"/>
        <v>4.9</v>
      </c>
      <c r="I19" s="55">
        <v>0.001388888888888889</v>
      </c>
      <c r="J19" s="97">
        <f t="shared" si="3"/>
        <v>0.0076388888888888895</v>
      </c>
      <c r="K19" s="55">
        <v>0.001388888888888889</v>
      </c>
      <c r="L19" s="97">
        <f t="shared" si="4"/>
        <v>0.0076388888888888895</v>
      </c>
      <c r="M19" s="55">
        <f t="shared" si="5"/>
        <v>0.24786666668888888</v>
      </c>
      <c r="N19" s="55">
        <f t="shared" si="6"/>
        <v>0.38263888888888886</v>
      </c>
      <c r="O19" s="55">
        <f t="shared" si="7"/>
        <v>0.5631944444444444</v>
      </c>
      <c r="P19" s="55">
        <f t="shared" si="8"/>
        <v>0.6534722222222222</v>
      </c>
      <c r="Q19" s="55"/>
      <c r="R19" s="98"/>
    </row>
    <row r="20" spans="2:18" ht="11.25" customHeight="1">
      <c r="B20" s="46">
        <f t="shared" si="0"/>
        <v>10</v>
      </c>
      <c r="C20" s="49" t="s">
        <v>196</v>
      </c>
      <c r="D20" s="52" t="s">
        <v>77</v>
      </c>
      <c r="E20" s="96">
        <v>3.2</v>
      </c>
      <c r="F20" s="96">
        <f t="shared" si="1"/>
        <v>8.100000000000001</v>
      </c>
      <c r="G20" s="96">
        <v>3.2</v>
      </c>
      <c r="H20" s="96">
        <f t="shared" si="2"/>
        <v>8.100000000000001</v>
      </c>
      <c r="I20" s="55">
        <v>0.003472222222222222</v>
      </c>
      <c r="J20" s="97">
        <f t="shared" si="3"/>
        <v>0.011111111111111112</v>
      </c>
      <c r="K20" s="55">
        <v>0.003472222222222222</v>
      </c>
      <c r="L20" s="97">
        <f t="shared" si="4"/>
        <v>0.011111111111111112</v>
      </c>
      <c r="M20" s="55">
        <f t="shared" si="5"/>
        <v>0.2513388889111111</v>
      </c>
      <c r="N20" s="55">
        <f t="shared" si="6"/>
        <v>0.38611111111111107</v>
      </c>
      <c r="O20" s="55">
        <f t="shared" si="7"/>
        <v>0.5666666666666667</v>
      </c>
      <c r="P20" s="55">
        <f t="shared" si="8"/>
        <v>0.6569444444444444</v>
      </c>
      <c r="Q20" s="55"/>
      <c r="R20" s="98">
        <v>38.4</v>
      </c>
    </row>
    <row r="21" spans="2:18" ht="11.25" customHeight="1">
      <c r="B21" s="46">
        <f t="shared" si="0"/>
        <v>11</v>
      </c>
      <c r="C21" s="49" t="s">
        <v>195</v>
      </c>
      <c r="D21" s="52" t="s">
        <v>77</v>
      </c>
      <c r="E21" s="96">
        <v>2.1</v>
      </c>
      <c r="F21" s="96">
        <f t="shared" si="1"/>
        <v>10.200000000000001</v>
      </c>
      <c r="G21" s="96">
        <v>2.1</v>
      </c>
      <c r="H21" s="96">
        <f t="shared" si="2"/>
        <v>10.200000000000001</v>
      </c>
      <c r="I21" s="55">
        <v>0.0020833333333333333</v>
      </c>
      <c r="J21" s="97">
        <f t="shared" si="3"/>
        <v>0.013194444444444444</v>
      </c>
      <c r="K21" s="55">
        <v>0.0020833333333333333</v>
      </c>
      <c r="L21" s="97">
        <f t="shared" si="4"/>
        <v>0.013194444444444444</v>
      </c>
      <c r="M21" s="55">
        <f t="shared" si="5"/>
        <v>0.25342222224444444</v>
      </c>
      <c r="N21" s="55">
        <f t="shared" si="6"/>
        <v>0.3881944444444444</v>
      </c>
      <c r="O21" s="55">
        <f t="shared" si="7"/>
        <v>0.56875</v>
      </c>
      <c r="P21" s="55">
        <f t="shared" si="8"/>
        <v>0.6590277777777778</v>
      </c>
      <c r="Q21" s="55"/>
      <c r="R21" s="98"/>
    </row>
    <row r="22" spans="2:18" ht="11.25" customHeight="1">
      <c r="B22" s="46">
        <f t="shared" si="0"/>
        <v>12</v>
      </c>
      <c r="C22" s="49" t="s">
        <v>193</v>
      </c>
      <c r="D22" s="52" t="s">
        <v>30</v>
      </c>
      <c r="E22" s="96">
        <v>1.5</v>
      </c>
      <c r="F22" s="96">
        <f t="shared" si="1"/>
        <v>11.700000000000001</v>
      </c>
      <c r="G22" s="96">
        <v>1.5</v>
      </c>
      <c r="H22" s="96">
        <f t="shared" si="2"/>
        <v>11.700000000000001</v>
      </c>
      <c r="I22" s="55">
        <v>0.001388888888888889</v>
      </c>
      <c r="J22" s="97">
        <f t="shared" si="3"/>
        <v>0.014583333333333334</v>
      </c>
      <c r="K22" s="55">
        <v>0.001388888888888889</v>
      </c>
      <c r="L22" s="97">
        <f t="shared" si="4"/>
        <v>0.014583333333333334</v>
      </c>
      <c r="M22" s="55">
        <f t="shared" si="5"/>
        <v>0.2548111111333333</v>
      </c>
      <c r="N22" s="55">
        <f t="shared" si="6"/>
        <v>0.3895833333333333</v>
      </c>
      <c r="O22" s="55">
        <f t="shared" si="7"/>
        <v>0.5701388888888889</v>
      </c>
      <c r="P22" s="55">
        <f t="shared" si="8"/>
        <v>0.6604166666666667</v>
      </c>
      <c r="Q22" s="55"/>
      <c r="R22" s="98"/>
    </row>
    <row r="23" spans="2:18" ht="11.25" customHeight="1">
      <c r="B23" s="46">
        <f t="shared" si="0"/>
        <v>13</v>
      </c>
      <c r="C23" s="49" t="s">
        <v>192</v>
      </c>
      <c r="D23" s="52" t="s">
        <v>30</v>
      </c>
      <c r="E23" s="96">
        <v>0.6</v>
      </c>
      <c r="F23" s="96">
        <f t="shared" si="1"/>
        <v>12.3</v>
      </c>
      <c r="G23" s="96">
        <v>0.6</v>
      </c>
      <c r="H23" s="96">
        <f t="shared" si="2"/>
        <v>12.3</v>
      </c>
      <c r="I23" s="55">
        <v>0.0006944444444444445</v>
      </c>
      <c r="J23" s="97">
        <f t="shared" si="3"/>
        <v>0.015277777777777777</v>
      </c>
      <c r="K23" s="55">
        <v>0.0006944444444444445</v>
      </c>
      <c r="L23" s="97">
        <f t="shared" si="4"/>
        <v>0.015277777777777777</v>
      </c>
      <c r="M23" s="55">
        <f t="shared" si="5"/>
        <v>0.25550555557777777</v>
      </c>
      <c r="N23" s="55">
        <f t="shared" si="6"/>
        <v>0.3902777777777777</v>
      </c>
      <c r="O23" s="55">
        <f t="shared" si="7"/>
        <v>0.5708333333333333</v>
      </c>
      <c r="P23" s="55">
        <f t="shared" si="8"/>
        <v>0.6611111111111111</v>
      </c>
      <c r="Q23" s="55"/>
      <c r="R23" s="98"/>
    </row>
    <row r="24" spans="2:18" ht="11.25" customHeight="1">
      <c r="B24" s="46">
        <f t="shared" si="0"/>
        <v>14</v>
      </c>
      <c r="C24" s="49" t="s">
        <v>191</v>
      </c>
      <c r="D24" s="52" t="s">
        <v>30</v>
      </c>
      <c r="E24" s="96">
        <v>0.5</v>
      </c>
      <c r="F24" s="96">
        <f t="shared" si="1"/>
        <v>12.8</v>
      </c>
      <c r="G24" s="96">
        <v>0.5</v>
      </c>
      <c r="H24" s="96">
        <f t="shared" si="2"/>
        <v>12.8</v>
      </c>
      <c r="I24" s="55">
        <v>0.0006944444444444445</v>
      </c>
      <c r="J24" s="97">
        <f t="shared" si="3"/>
        <v>0.01597222222222222</v>
      </c>
      <c r="K24" s="55">
        <v>0.0006944444444444445</v>
      </c>
      <c r="L24" s="97">
        <f t="shared" si="4"/>
        <v>0.01597222222222222</v>
      </c>
      <c r="M24" s="55">
        <f t="shared" si="5"/>
        <v>0.2562000000222222</v>
      </c>
      <c r="N24" s="55">
        <f t="shared" si="6"/>
        <v>0.39097222222222217</v>
      </c>
      <c r="O24" s="55">
        <f t="shared" si="7"/>
        <v>0.5715277777777777</v>
      </c>
      <c r="P24" s="55">
        <f t="shared" si="8"/>
        <v>0.6618055555555555</v>
      </c>
      <c r="Q24" s="55"/>
      <c r="R24" s="98"/>
    </row>
    <row r="25" spans="2:18" ht="11.25" customHeight="1">
      <c r="B25" s="46">
        <f t="shared" si="0"/>
        <v>15</v>
      </c>
      <c r="C25" s="49" t="s">
        <v>190</v>
      </c>
      <c r="D25" s="52" t="s">
        <v>30</v>
      </c>
      <c r="E25" s="96">
        <v>1.2</v>
      </c>
      <c r="F25" s="96">
        <f t="shared" si="1"/>
        <v>14</v>
      </c>
      <c r="G25" s="96">
        <v>1.2</v>
      </c>
      <c r="H25" s="96">
        <f t="shared" si="2"/>
        <v>14</v>
      </c>
      <c r="I25" s="55">
        <v>0.001388888888888889</v>
      </c>
      <c r="J25" s="97">
        <f t="shared" si="3"/>
        <v>0.01736111111111111</v>
      </c>
      <c r="K25" s="55">
        <v>0.001388888888888889</v>
      </c>
      <c r="L25" s="97">
        <f t="shared" si="4"/>
        <v>0.01736111111111111</v>
      </c>
      <c r="M25" s="55">
        <f t="shared" si="5"/>
        <v>0.2575888889111111</v>
      </c>
      <c r="N25" s="55">
        <f t="shared" si="6"/>
        <v>0.39236111111111105</v>
      </c>
      <c r="O25" s="55">
        <f t="shared" si="7"/>
        <v>0.5729166666666666</v>
      </c>
      <c r="P25" s="55">
        <f t="shared" si="8"/>
        <v>0.6631944444444444</v>
      </c>
      <c r="Q25" s="55"/>
      <c r="R25" s="98"/>
    </row>
    <row r="26" spans="2:18" ht="11.25" customHeight="1">
      <c r="B26" s="46">
        <f t="shared" si="0"/>
        <v>16</v>
      </c>
      <c r="C26" s="49" t="s">
        <v>189</v>
      </c>
      <c r="D26" s="52" t="s">
        <v>30</v>
      </c>
      <c r="E26" s="96">
        <v>0.9</v>
      </c>
      <c r="F26" s="96">
        <f t="shared" si="1"/>
        <v>14.9</v>
      </c>
      <c r="G26" s="96">
        <v>0.9</v>
      </c>
      <c r="H26" s="96">
        <f t="shared" si="2"/>
        <v>14.9</v>
      </c>
      <c r="I26" s="55">
        <v>0.001388888888888889</v>
      </c>
      <c r="J26" s="97">
        <f t="shared" si="3"/>
        <v>0.018749999999999996</v>
      </c>
      <c r="K26" s="55">
        <v>0.001388888888888889</v>
      </c>
      <c r="L26" s="97">
        <f t="shared" si="4"/>
        <v>0.018749999999999996</v>
      </c>
      <c r="M26" s="55">
        <f t="shared" si="5"/>
        <v>0.2589777778</v>
      </c>
      <c r="N26" s="55">
        <f t="shared" si="6"/>
        <v>0.39374999999999993</v>
      </c>
      <c r="O26" s="55">
        <f t="shared" si="7"/>
        <v>0.5743055555555555</v>
      </c>
      <c r="P26" s="55">
        <f t="shared" si="8"/>
        <v>0.6645833333333333</v>
      </c>
      <c r="Q26" s="55"/>
      <c r="R26" s="98"/>
    </row>
    <row r="27" spans="2:18" ht="11.25" customHeight="1">
      <c r="B27" s="46">
        <f t="shared" si="0"/>
        <v>17</v>
      </c>
      <c r="C27" s="49" t="s">
        <v>188</v>
      </c>
      <c r="D27" s="52" t="s">
        <v>30</v>
      </c>
      <c r="E27" s="96">
        <v>1.2</v>
      </c>
      <c r="F27" s="96">
        <f t="shared" si="1"/>
        <v>16.1</v>
      </c>
      <c r="G27" s="96">
        <v>1.2</v>
      </c>
      <c r="H27" s="96">
        <f t="shared" si="2"/>
        <v>16.1</v>
      </c>
      <c r="I27" s="55">
        <v>0.001388888888888889</v>
      </c>
      <c r="J27" s="97">
        <f t="shared" si="3"/>
        <v>0.020138888888888883</v>
      </c>
      <c r="K27" s="55">
        <v>0.001388888888888889</v>
      </c>
      <c r="L27" s="97">
        <f t="shared" si="4"/>
        <v>0.020138888888888883</v>
      </c>
      <c r="M27" s="55">
        <f t="shared" si="5"/>
        <v>0.26036666668888886</v>
      </c>
      <c r="N27" s="55">
        <f t="shared" si="6"/>
        <v>0.3951388888888888</v>
      </c>
      <c r="O27" s="55">
        <f t="shared" si="7"/>
        <v>0.5756944444444444</v>
      </c>
      <c r="P27" s="55">
        <f t="shared" si="8"/>
        <v>0.6659722222222222</v>
      </c>
      <c r="Q27" s="55"/>
      <c r="R27" s="98"/>
    </row>
    <row r="28" spans="2:18" ht="11.25" customHeight="1">
      <c r="B28" s="46">
        <f t="shared" si="0"/>
        <v>18</v>
      </c>
      <c r="C28" s="49" t="s">
        <v>187</v>
      </c>
      <c r="D28" s="52" t="s">
        <v>30</v>
      </c>
      <c r="E28" s="96">
        <v>1.8</v>
      </c>
      <c r="F28" s="96">
        <f t="shared" si="1"/>
        <v>17.900000000000002</v>
      </c>
      <c r="G28" s="96">
        <v>1.8</v>
      </c>
      <c r="H28" s="96">
        <f t="shared" si="2"/>
        <v>17.900000000000002</v>
      </c>
      <c r="I28" s="55">
        <v>0.0020833333333333333</v>
      </c>
      <c r="J28" s="97">
        <f t="shared" si="3"/>
        <v>0.022222222222222216</v>
      </c>
      <c r="K28" s="55">
        <v>0.0020833333333333333</v>
      </c>
      <c r="L28" s="97">
        <f t="shared" si="4"/>
        <v>0.022222222222222216</v>
      </c>
      <c r="M28" s="55">
        <f t="shared" si="5"/>
        <v>0.2624500000222222</v>
      </c>
      <c r="N28" s="55">
        <f t="shared" si="6"/>
        <v>0.39722222222222214</v>
      </c>
      <c r="O28" s="55">
        <f t="shared" si="7"/>
        <v>0.5777777777777777</v>
      </c>
      <c r="P28" s="55">
        <f t="shared" si="8"/>
        <v>0.6680555555555555</v>
      </c>
      <c r="Q28" s="55"/>
      <c r="R28" s="98"/>
    </row>
    <row r="29" spans="2:18" ht="11.25" customHeight="1">
      <c r="B29" s="46">
        <f t="shared" si="0"/>
        <v>19</v>
      </c>
      <c r="C29" s="49" t="s">
        <v>186</v>
      </c>
      <c r="D29" s="52" t="s">
        <v>30</v>
      </c>
      <c r="E29" s="96">
        <v>1.2</v>
      </c>
      <c r="F29" s="96">
        <f t="shared" si="1"/>
        <v>19.1</v>
      </c>
      <c r="G29" s="96">
        <v>1.2</v>
      </c>
      <c r="H29" s="96">
        <f t="shared" si="2"/>
        <v>19.1</v>
      </c>
      <c r="I29" s="55">
        <v>0.001388888888888889</v>
      </c>
      <c r="J29" s="97">
        <f t="shared" si="3"/>
        <v>0.023611111111111104</v>
      </c>
      <c r="K29" s="55">
        <v>0.001388888888888889</v>
      </c>
      <c r="L29" s="97">
        <f t="shared" si="4"/>
        <v>0.023611111111111104</v>
      </c>
      <c r="M29" s="55">
        <f t="shared" si="5"/>
        <v>0.26383888891111107</v>
      </c>
      <c r="N29" s="55">
        <f t="shared" si="6"/>
        <v>0.398611111111111</v>
      </c>
      <c r="O29" s="55">
        <f t="shared" si="7"/>
        <v>0.5791666666666666</v>
      </c>
      <c r="P29" s="55">
        <f t="shared" si="8"/>
        <v>0.6694444444444444</v>
      </c>
      <c r="Q29" s="55"/>
      <c r="R29" s="98"/>
    </row>
    <row r="30" spans="2:18" ht="11.25" customHeight="1">
      <c r="B30" s="46">
        <f t="shared" si="0"/>
        <v>20</v>
      </c>
      <c r="C30" s="49" t="s">
        <v>185</v>
      </c>
      <c r="D30" s="52" t="s">
        <v>30</v>
      </c>
      <c r="E30" s="96">
        <v>0.7</v>
      </c>
      <c r="F30" s="96">
        <f t="shared" si="1"/>
        <v>19.8</v>
      </c>
      <c r="G30" s="96">
        <v>0.7</v>
      </c>
      <c r="H30" s="96">
        <f t="shared" si="2"/>
        <v>19.8</v>
      </c>
      <c r="I30" s="55">
        <v>0.0006944444444444445</v>
      </c>
      <c r="J30" s="97">
        <f t="shared" si="3"/>
        <v>0.02430555555555555</v>
      </c>
      <c r="K30" s="55">
        <v>0.0006944444444444445</v>
      </c>
      <c r="L30" s="97">
        <f t="shared" si="4"/>
        <v>0.02430555555555555</v>
      </c>
      <c r="M30" s="55">
        <f t="shared" si="5"/>
        <v>0.2645333333555555</v>
      </c>
      <c r="N30" s="55">
        <f t="shared" si="6"/>
        <v>0.39930555555555547</v>
      </c>
      <c r="O30" s="55">
        <f t="shared" si="7"/>
        <v>0.579861111111111</v>
      </c>
      <c r="P30" s="55">
        <f t="shared" si="8"/>
        <v>0.6701388888888888</v>
      </c>
      <c r="Q30" s="55"/>
      <c r="R30" s="98"/>
    </row>
    <row r="31" spans="2:18" ht="11.25" customHeight="1">
      <c r="B31" s="46">
        <f t="shared" si="0"/>
        <v>21</v>
      </c>
      <c r="C31" s="49" t="s">
        <v>184</v>
      </c>
      <c r="D31" s="52" t="s">
        <v>30</v>
      </c>
      <c r="E31" s="96">
        <v>0.8</v>
      </c>
      <c r="F31" s="96">
        <f t="shared" si="1"/>
        <v>20.6</v>
      </c>
      <c r="G31" s="96">
        <v>0.8</v>
      </c>
      <c r="H31" s="96">
        <f t="shared" si="2"/>
        <v>20.6</v>
      </c>
      <c r="I31" s="55">
        <v>0.001388888888888889</v>
      </c>
      <c r="J31" s="97">
        <f t="shared" si="3"/>
        <v>0.025694444444444436</v>
      </c>
      <c r="K31" s="55">
        <v>0.001388888888888889</v>
      </c>
      <c r="L31" s="97">
        <f t="shared" si="4"/>
        <v>0.025694444444444436</v>
      </c>
      <c r="M31" s="55">
        <f t="shared" si="5"/>
        <v>0.2659222222444444</v>
      </c>
      <c r="N31" s="55">
        <f t="shared" si="6"/>
        <v>0.40069444444444435</v>
      </c>
      <c r="O31" s="55">
        <f t="shared" si="7"/>
        <v>0.5812499999999999</v>
      </c>
      <c r="P31" s="55">
        <f t="shared" si="8"/>
        <v>0.6715277777777777</v>
      </c>
      <c r="Q31" s="55"/>
      <c r="R31" s="98"/>
    </row>
    <row r="32" spans="2:18" ht="11.25" customHeight="1">
      <c r="B32" s="46">
        <f t="shared" si="0"/>
        <v>22</v>
      </c>
      <c r="C32" s="49" t="s">
        <v>183</v>
      </c>
      <c r="D32" s="52" t="s">
        <v>30</v>
      </c>
      <c r="E32" s="96">
        <v>2.2</v>
      </c>
      <c r="F32" s="96">
        <f t="shared" si="1"/>
        <v>22.8</v>
      </c>
      <c r="G32" s="96">
        <v>2.2</v>
      </c>
      <c r="H32" s="96">
        <f t="shared" si="2"/>
        <v>22.8</v>
      </c>
      <c r="I32" s="55">
        <v>0.0020833333333333333</v>
      </c>
      <c r="J32" s="97">
        <f t="shared" si="3"/>
        <v>0.02777777777777777</v>
      </c>
      <c r="K32" s="55">
        <v>0.0020833333333333333</v>
      </c>
      <c r="L32" s="97">
        <f t="shared" si="4"/>
        <v>0.02777777777777777</v>
      </c>
      <c r="M32" s="55">
        <f t="shared" si="5"/>
        <v>0.2680055555777777</v>
      </c>
      <c r="N32" s="55">
        <f t="shared" si="6"/>
        <v>0.4027777777777777</v>
      </c>
      <c r="O32" s="55">
        <f t="shared" si="7"/>
        <v>0.5833333333333333</v>
      </c>
      <c r="P32" s="55">
        <f t="shared" si="8"/>
        <v>0.673611111111111</v>
      </c>
      <c r="Q32" s="55"/>
      <c r="R32" s="98"/>
    </row>
    <row r="33" spans="2:18" ht="11.25" customHeight="1">
      <c r="B33" s="46">
        <f t="shared" si="0"/>
        <v>23</v>
      </c>
      <c r="C33" s="49" t="s">
        <v>182</v>
      </c>
      <c r="D33" s="52" t="s">
        <v>153</v>
      </c>
      <c r="E33" s="96">
        <v>2.8</v>
      </c>
      <c r="F33" s="96">
        <f t="shared" si="1"/>
        <v>25.6</v>
      </c>
      <c r="G33" s="96">
        <v>2.8</v>
      </c>
      <c r="H33" s="96">
        <f t="shared" si="2"/>
        <v>25.6</v>
      </c>
      <c r="I33" s="55">
        <v>0.0020833333333333333</v>
      </c>
      <c r="J33" s="97">
        <f t="shared" si="3"/>
        <v>0.029861111111111102</v>
      </c>
      <c r="K33" s="55">
        <v>0.0020833333333333333</v>
      </c>
      <c r="L33" s="97">
        <f t="shared" si="4"/>
        <v>0.029861111111111102</v>
      </c>
      <c r="M33" s="55">
        <f t="shared" si="5"/>
        <v>0.27008888891111105</v>
      </c>
      <c r="N33" s="55">
        <f t="shared" si="6"/>
        <v>0.404861111111111</v>
      </c>
      <c r="O33" s="55">
        <f t="shared" si="7"/>
        <v>0.5854166666666666</v>
      </c>
      <c r="P33" s="55">
        <f t="shared" si="8"/>
        <v>0.6756944444444444</v>
      </c>
      <c r="Q33" s="55"/>
      <c r="R33" s="98"/>
    </row>
    <row r="34" spans="2:18" ht="11.25" customHeight="1">
      <c r="B34" s="46">
        <f t="shared" si="0"/>
        <v>24</v>
      </c>
      <c r="C34" s="49" t="s">
        <v>181</v>
      </c>
      <c r="D34" s="52" t="s">
        <v>30</v>
      </c>
      <c r="E34" s="96">
        <v>1.5</v>
      </c>
      <c r="F34" s="96">
        <f t="shared" si="1"/>
        <v>27.1</v>
      </c>
      <c r="G34" s="96">
        <v>1.5</v>
      </c>
      <c r="H34" s="96">
        <f t="shared" si="2"/>
        <v>27.1</v>
      </c>
      <c r="I34" s="55">
        <v>0.001388888888888889</v>
      </c>
      <c r="J34" s="97">
        <f t="shared" si="3"/>
        <v>0.03124999999999999</v>
      </c>
      <c r="K34" s="55">
        <v>0.001388888888888889</v>
      </c>
      <c r="L34" s="97">
        <f t="shared" si="4"/>
        <v>0.03124999999999999</v>
      </c>
      <c r="M34" s="55">
        <f t="shared" si="5"/>
        <v>0.27147777779999993</v>
      </c>
      <c r="N34" s="55">
        <f t="shared" si="6"/>
        <v>0.4062499999999999</v>
      </c>
      <c r="O34" s="55">
        <f t="shared" si="7"/>
        <v>0.5868055555555555</v>
      </c>
      <c r="P34" s="55">
        <f t="shared" si="8"/>
        <v>0.6770833333333333</v>
      </c>
      <c r="Q34" s="55"/>
      <c r="R34" s="98"/>
    </row>
    <row r="35" spans="2:18" ht="11.25" customHeight="1">
      <c r="B35" s="46">
        <f t="shared" si="0"/>
        <v>25</v>
      </c>
      <c r="C35" s="49" t="s">
        <v>180</v>
      </c>
      <c r="D35" s="52" t="s">
        <v>30</v>
      </c>
      <c r="E35" s="96">
        <v>1.2</v>
      </c>
      <c r="F35" s="96">
        <f t="shared" si="1"/>
        <v>28.3</v>
      </c>
      <c r="G35" s="96">
        <v>1.2</v>
      </c>
      <c r="H35" s="96">
        <f t="shared" si="2"/>
        <v>28.3</v>
      </c>
      <c r="I35" s="55">
        <v>0.001388888888888889</v>
      </c>
      <c r="J35" s="97">
        <f t="shared" si="3"/>
        <v>0.03263888888888888</v>
      </c>
      <c r="K35" s="55">
        <v>0.001388888888888889</v>
      </c>
      <c r="L35" s="97">
        <f t="shared" si="4"/>
        <v>0.03263888888888888</v>
      </c>
      <c r="M35" s="55">
        <f t="shared" si="5"/>
        <v>0.2728666666888888</v>
      </c>
      <c r="N35" s="55">
        <f t="shared" si="6"/>
        <v>0.4076388888888888</v>
      </c>
      <c r="O35" s="55">
        <f t="shared" si="7"/>
        <v>0.5881944444444444</v>
      </c>
      <c r="P35" s="55">
        <f t="shared" si="8"/>
        <v>0.6784722222222221</v>
      </c>
      <c r="Q35" s="55"/>
      <c r="R35" s="98"/>
    </row>
    <row r="36" spans="2:18" ht="11.25" customHeight="1">
      <c r="B36" s="46">
        <f t="shared" si="0"/>
        <v>26</v>
      </c>
      <c r="C36" s="49" t="s">
        <v>179</v>
      </c>
      <c r="D36" s="52" t="s">
        <v>30</v>
      </c>
      <c r="E36" s="96">
        <v>1.8</v>
      </c>
      <c r="F36" s="96">
        <f t="shared" si="1"/>
        <v>30.1</v>
      </c>
      <c r="G36" s="96">
        <v>1.8</v>
      </c>
      <c r="H36" s="96">
        <f t="shared" si="2"/>
        <v>30.1</v>
      </c>
      <c r="I36" s="55">
        <v>0.001388888888888889</v>
      </c>
      <c r="J36" s="97">
        <f t="shared" si="3"/>
        <v>0.03402777777777777</v>
      </c>
      <c r="K36" s="55">
        <v>0.001388888888888889</v>
      </c>
      <c r="L36" s="97">
        <f t="shared" si="4"/>
        <v>0.03402777777777777</v>
      </c>
      <c r="M36" s="55">
        <f t="shared" si="5"/>
        <v>0.2742555555777777</v>
      </c>
      <c r="N36" s="55">
        <f t="shared" si="6"/>
        <v>0.40902777777777766</v>
      </c>
      <c r="O36" s="55">
        <f t="shared" si="7"/>
        <v>0.5895833333333332</v>
      </c>
      <c r="P36" s="55">
        <f t="shared" si="8"/>
        <v>0.679861111111111</v>
      </c>
      <c r="Q36" s="55"/>
      <c r="R36" s="98"/>
    </row>
    <row r="37" spans="2:18" ht="11.25" customHeight="1">
      <c r="B37" s="46">
        <f t="shared" si="0"/>
        <v>27</v>
      </c>
      <c r="C37" s="49" t="s">
        <v>178</v>
      </c>
      <c r="D37" s="52" t="s">
        <v>30</v>
      </c>
      <c r="E37" s="96">
        <v>0.9</v>
      </c>
      <c r="F37" s="96">
        <f t="shared" si="1"/>
        <v>31</v>
      </c>
      <c r="G37" s="96">
        <v>0.9</v>
      </c>
      <c r="H37" s="96">
        <f t="shared" si="2"/>
        <v>31</v>
      </c>
      <c r="I37" s="55">
        <v>0.001388888888888889</v>
      </c>
      <c r="J37" s="97">
        <f t="shared" si="3"/>
        <v>0.03541666666666666</v>
      </c>
      <c r="K37" s="55">
        <v>0.001388888888888889</v>
      </c>
      <c r="L37" s="97">
        <f t="shared" si="4"/>
        <v>0.03541666666666666</v>
      </c>
      <c r="M37" s="55">
        <f t="shared" si="5"/>
        <v>0.2756444444666666</v>
      </c>
      <c r="N37" s="55">
        <f t="shared" si="6"/>
        <v>0.41041666666666654</v>
      </c>
      <c r="O37" s="55">
        <f t="shared" si="7"/>
        <v>0.5909722222222221</v>
      </c>
      <c r="P37" s="55">
        <f t="shared" si="8"/>
        <v>0.6812499999999999</v>
      </c>
      <c r="Q37" s="55">
        <v>0.7361111111111112</v>
      </c>
      <c r="R37" s="98"/>
    </row>
    <row r="38" spans="2:18" ht="11.25" customHeight="1">
      <c r="B38" s="46">
        <f t="shared" si="0"/>
        <v>28</v>
      </c>
      <c r="C38" s="49" t="s">
        <v>177</v>
      </c>
      <c r="D38" s="52" t="s">
        <v>30</v>
      </c>
      <c r="E38" s="96">
        <v>1.8</v>
      </c>
      <c r="F38" s="96">
        <f t="shared" si="1"/>
        <v>32.8</v>
      </c>
      <c r="G38" s="96">
        <v>1.8</v>
      </c>
      <c r="H38" s="96">
        <f t="shared" si="2"/>
        <v>32.8</v>
      </c>
      <c r="I38" s="55">
        <v>0.001388888888888889</v>
      </c>
      <c r="J38" s="97">
        <f t="shared" si="3"/>
        <v>0.03680555555555555</v>
      </c>
      <c r="K38" s="55">
        <v>0.001388888888888889</v>
      </c>
      <c r="L38" s="97">
        <f t="shared" si="4"/>
        <v>0.03680555555555555</v>
      </c>
      <c r="M38" s="55">
        <f t="shared" si="5"/>
        <v>0.27703333335555547</v>
      </c>
      <c r="N38" s="55">
        <f t="shared" si="6"/>
        <v>0.4118055555555554</v>
      </c>
      <c r="O38" s="55">
        <f t="shared" si="7"/>
        <v>0.592361111111111</v>
      </c>
      <c r="P38" s="55">
        <f t="shared" si="8"/>
        <v>0.6826388888888888</v>
      </c>
      <c r="Q38" s="55">
        <f aca="true" t="shared" si="9" ref="Q38:Q64">SUM(Q37+$K38)</f>
        <v>0.7375</v>
      </c>
      <c r="R38" s="98"/>
    </row>
    <row r="39" spans="2:18" ht="11.25" customHeight="1">
      <c r="B39" s="46">
        <f t="shared" si="0"/>
        <v>29</v>
      </c>
      <c r="C39" s="49" t="s">
        <v>176</v>
      </c>
      <c r="D39" s="52" t="s">
        <v>30</v>
      </c>
      <c r="E39" s="96">
        <v>0.9</v>
      </c>
      <c r="F39" s="96">
        <f t="shared" si="1"/>
        <v>33.699999999999996</v>
      </c>
      <c r="G39" s="96">
        <v>0.9</v>
      </c>
      <c r="H39" s="96">
        <f t="shared" si="2"/>
        <v>33.699999999999996</v>
      </c>
      <c r="I39" s="55">
        <v>0.001388888888888889</v>
      </c>
      <c r="J39" s="97">
        <f t="shared" si="3"/>
        <v>0.03819444444444444</v>
      </c>
      <c r="K39" s="55">
        <v>0.001388888888888889</v>
      </c>
      <c r="L39" s="97">
        <f t="shared" si="4"/>
        <v>0.03819444444444444</v>
      </c>
      <c r="M39" s="55">
        <f t="shared" si="5"/>
        <v>0.27842222224444435</v>
      </c>
      <c r="N39" s="55">
        <f t="shared" si="6"/>
        <v>0.4131944444444443</v>
      </c>
      <c r="O39" s="55">
        <f t="shared" si="7"/>
        <v>0.5937499999999999</v>
      </c>
      <c r="P39" s="55">
        <f t="shared" si="8"/>
        <v>0.6840277777777777</v>
      </c>
      <c r="Q39" s="55">
        <f t="shared" si="9"/>
        <v>0.7388888888888889</v>
      </c>
      <c r="R39" s="98"/>
    </row>
    <row r="40" spans="2:18" ht="11.25" customHeight="1">
      <c r="B40" s="46">
        <f t="shared" si="0"/>
        <v>30</v>
      </c>
      <c r="C40" s="49" t="s">
        <v>175</v>
      </c>
      <c r="D40" s="52" t="s">
        <v>30</v>
      </c>
      <c r="E40" s="96">
        <v>1.1</v>
      </c>
      <c r="F40" s="96">
        <f t="shared" si="1"/>
        <v>34.8</v>
      </c>
      <c r="G40" s="96">
        <v>1.1</v>
      </c>
      <c r="H40" s="96">
        <f t="shared" si="2"/>
        <v>34.8</v>
      </c>
      <c r="I40" s="55">
        <v>0.001388888888888889</v>
      </c>
      <c r="J40" s="97">
        <f t="shared" si="3"/>
        <v>0.03958333333333333</v>
      </c>
      <c r="K40" s="55">
        <v>0.001388888888888889</v>
      </c>
      <c r="L40" s="97">
        <f t="shared" si="4"/>
        <v>0.03958333333333333</v>
      </c>
      <c r="M40" s="55">
        <f t="shared" si="5"/>
        <v>0.27981111113333323</v>
      </c>
      <c r="N40" s="55">
        <f t="shared" si="6"/>
        <v>0.4145833333333332</v>
      </c>
      <c r="O40" s="55">
        <f t="shared" si="7"/>
        <v>0.5951388888888888</v>
      </c>
      <c r="P40" s="55">
        <f t="shared" si="8"/>
        <v>0.6854166666666666</v>
      </c>
      <c r="Q40" s="55">
        <f t="shared" si="9"/>
        <v>0.7402777777777778</v>
      </c>
      <c r="R40" s="98"/>
    </row>
    <row r="41" spans="2:18" ht="11.25" customHeight="1">
      <c r="B41" s="46">
        <f t="shared" si="0"/>
        <v>31</v>
      </c>
      <c r="C41" s="49" t="s">
        <v>170</v>
      </c>
      <c r="D41" s="52" t="s">
        <v>30</v>
      </c>
      <c r="E41" s="96">
        <v>1</v>
      </c>
      <c r="F41" s="96">
        <f t="shared" si="1"/>
        <v>35.8</v>
      </c>
      <c r="G41" s="96">
        <v>1</v>
      </c>
      <c r="H41" s="96">
        <f t="shared" si="2"/>
        <v>35.8</v>
      </c>
      <c r="I41" s="55">
        <v>0.001388888888888889</v>
      </c>
      <c r="J41" s="97">
        <f t="shared" si="3"/>
        <v>0.04097222222222222</v>
      </c>
      <c r="K41" s="55">
        <v>0.001388888888888889</v>
      </c>
      <c r="L41" s="97">
        <f t="shared" si="4"/>
        <v>0.04097222222222222</v>
      </c>
      <c r="M41" s="55">
        <f t="shared" si="5"/>
        <v>0.2812000000222221</v>
      </c>
      <c r="N41" s="55">
        <f t="shared" si="6"/>
        <v>0.4159722222222221</v>
      </c>
      <c r="O41" s="55">
        <f t="shared" si="7"/>
        <v>0.5965277777777777</v>
      </c>
      <c r="P41" s="55">
        <f t="shared" si="8"/>
        <v>0.6868055555555554</v>
      </c>
      <c r="Q41" s="55">
        <f t="shared" si="9"/>
        <v>0.7416666666666667</v>
      </c>
      <c r="R41" s="98"/>
    </row>
    <row r="42" spans="2:18" ht="11.25" customHeight="1">
      <c r="B42" s="46">
        <f t="shared" si="0"/>
        <v>32</v>
      </c>
      <c r="C42" s="49" t="s">
        <v>171</v>
      </c>
      <c r="D42" s="52" t="s">
        <v>30</v>
      </c>
      <c r="E42" s="53">
        <v>2.3</v>
      </c>
      <c r="F42" s="96">
        <f t="shared" si="1"/>
        <v>38.099999999999994</v>
      </c>
      <c r="G42" s="96" t="s">
        <v>172</v>
      </c>
      <c r="H42" s="96" t="s">
        <v>172</v>
      </c>
      <c r="I42" s="96" t="s">
        <v>172</v>
      </c>
      <c r="J42" s="96" t="s">
        <v>172</v>
      </c>
      <c r="K42" s="55">
        <v>0.0020833333333333333</v>
      </c>
      <c r="L42" s="97">
        <f t="shared" si="4"/>
        <v>0.043055555555555555</v>
      </c>
      <c r="M42" s="55" t="s">
        <v>172</v>
      </c>
      <c r="N42" s="55">
        <f aca="true" t="shared" si="10" ref="N42:N64">SUM(N41+$K42)</f>
        <v>0.4180555555555554</v>
      </c>
      <c r="O42" s="55">
        <f aca="true" t="shared" si="11" ref="O42:O64">SUM(O41+$K42)</f>
        <v>0.598611111111111</v>
      </c>
      <c r="P42" s="55">
        <f aca="true" t="shared" si="12" ref="P42:P64">SUM(P41+$K42)</f>
        <v>0.6888888888888888</v>
      </c>
      <c r="Q42" s="55">
        <f t="shared" si="9"/>
        <v>0.74375</v>
      </c>
      <c r="R42" s="98"/>
    </row>
    <row r="43" spans="2:18" ht="11.25" customHeight="1">
      <c r="B43" s="46">
        <f t="shared" si="0"/>
        <v>33</v>
      </c>
      <c r="C43" s="49" t="s">
        <v>173</v>
      </c>
      <c r="D43" s="52" t="s">
        <v>30</v>
      </c>
      <c r="E43" s="53">
        <v>1.1</v>
      </c>
      <c r="F43" s="96">
        <f t="shared" si="1"/>
        <v>39.199999999999996</v>
      </c>
      <c r="G43" s="96" t="s">
        <v>172</v>
      </c>
      <c r="H43" s="96" t="s">
        <v>172</v>
      </c>
      <c r="I43" s="96" t="s">
        <v>172</v>
      </c>
      <c r="J43" s="96" t="s">
        <v>172</v>
      </c>
      <c r="K43" s="55">
        <v>0.001388888888888889</v>
      </c>
      <c r="L43" s="97">
        <f t="shared" si="4"/>
        <v>0.044444444444444446</v>
      </c>
      <c r="M43" s="55" t="s">
        <v>172</v>
      </c>
      <c r="N43" s="55">
        <f t="shared" si="10"/>
        <v>0.4194444444444443</v>
      </c>
      <c r="O43" s="55">
        <f t="shared" si="11"/>
        <v>0.5999999999999999</v>
      </c>
      <c r="P43" s="55">
        <f t="shared" si="12"/>
        <v>0.6902777777777777</v>
      </c>
      <c r="Q43" s="55">
        <f t="shared" si="9"/>
        <v>0.7451388888888889</v>
      </c>
      <c r="R43" s="98"/>
    </row>
    <row r="44" spans="2:18" ht="11.25" customHeight="1">
      <c r="B44" s="46">
        <f aca="true" t="shared" si="13" ref="B44:B64">SUM(B43+1)</f>
        <v>34</v>
      </c>
      <c r="C44" s="49" t="s">
        <v>174</v>
      </c>
      <c r="D44" s="52" t="s">
        <v>62</v>
      </c>
      <c r="E44" s="53">
        <v>2.3</v>
      </c>
      <c r="F44" s="96">
        <f aca="true" t="shared" si="14" ref="F44:F75">SUM(E44+F43)</f>
        <v>41.49999999999999</v>
      </c>
      <c r="G44" s="96" t="s">
        <v>172</v>
      </c>
      <c r="H44" s="96" t="s">
        <v>172</v>
      </c>
      <c r="I44" s="96" t="s">
        <v>172</v>
      </c>
      <c r="J44" s="96" t="s">
        <v>172</v>
      </c>
      <c r="K44" s="55">
        <v>0.0020833333333333333</v>
      </c>
      <c r="L44" s="97">
        <f aca="true" t="shared" si="15" ref="L44:L75">SUM(L43+K44)</f>
        <v>0.04652777777777778</v>
      </c>
      <c r="M44" s="55" t="s">
        <v>172</v>
      </c>
      <c r="N44" s="55">
        <f t="shared" si="10"/>
        <v>0.4215277777777776</v>
      </c>
      <c r="O44" s="55">
        <f t="shared" si="11"/>
        <v>0.6020833333333332</v>
      </c>
      <c r="P44" s="55">
        <f t="shared" si="12"/>
        <v>0.692361111111111</v>
      </c>
      <c r="Q44" s="55">
        <f t="shared" si="9"/>
        <v>0.7472222222222222</v>
      </c>
      <c r="R44" s="98"/>
    </row>
    <row r="45" spans="2:18" ht="11.25" customHeight="1">
      <c r="B45" s="46">
        <f t="shared" si="13"/>
        <v>35</v>
      </c>
      <c r="C45" s="49" t="s">
        <v>173</v>
      </c>
      <c r="D45" s="52" t="s">
        <v>30</v>
      </c>
      <c r="E45" s="53">
        <v>2.3</v>
      </c>
      <c r="F45" s="96">
        <f t="shared" si="14"/>
        <v>43.79999999999999</v>
      </c>
      <c r="G45" s="96" t="s">
        <v>172</v>
      </c>
      <c r="H45" s="96" t="s">
        <v>172</v>
      </c>
      <c r="I45" s="96" t="s">
        <v>172</v>
      </c>
      <c r="J45" s="96" t="s">
        <v>172</v>
      </c>
      <c r="K45" s="55">
        <v>0.0020833333333333333</v>
      </c>
      <c r="L45" s="97">
        <f t="shared" si="15"/>
        <v>0.04861111111111111</v>
      </c>
      <c r="M45" s="55" t="s">
        <v>172</v>
      </c>
      <c r="N45" s="55">
        <f t="shared" si="10"/>
        <v>0.42361111111111094</v>
      </c>
      <c r="O45" s="55">
        <f t="shared" si="11"/>
        <v>0.6041666666666665</v>
      </c>
      <c r="P45" s="55">
        <f t="shared" si="12"/>
        <v>0.6944444444444443</v>
      </c>
      <c r="Q45" s="55">
        <f t="shared" si="9"/>
        <v>0.7493055555555556</v>
      </c>
      <c r="R45" s="98"/>
    </row>
    <row r="46" spans="2:18" ht="11.25" customHeight="1">
      <c r="B46" s="46">
        <f t="shared" si="13"/>
        <v>36</v>
      </c>
      <c r="C46" s="49" t="s">
        <v>171</v>
      </c>
      <c r="D46" s="52" t="s">
        <v>30</v>
      </c>
      <c r="E46" s="53">
        <v>1.1</v>
      </c>
      <c r="F46" s="96">
        <f t="shared" si="14"/>
        <v>44.89999999999999</v>
      </c>
      <c r="G46" s="96" t="s">
        <v>172</v>
      </c>
      <c r="H46" s="96" t="s">
        <v>172</v>
      </c>
      <c r="I46" s="96" t="s">
        <v>172</v>
      </c>
      <c r="J46" s="96" t="s">
        <v>172</v>
      </c>
      <c r="K46" s="55">
        <v>0.001388888888888889</v>
      </c>
      <c r="L46" s="97">
        <f t="shared" si="15"/>
        <v>0.05</v>
      </c>
      <c r="M46" s="55" t="s">
        <v>172</v>
      </c>
      <c r="N46" s="55">
        <f t="shared" si="10"/>
        <v>0.4249999999999998</v>
      </c>
      <c r="O46" s="55">
        <f t="shared" si="11"/>
        <v>0.6055555555555554</v>
      </c>
      <c r="P46" s="55">
        <f t="shared" si="12"/>
        <v>0.6958333333333332</v>
      </c>
      <c r="Q46" s="55">
        <f t="shared" si="9"/>
        <v>0.7506944444444444</v>
      </c>
      <c r="R46" s="98"/>
    </row>
    <row r="47" spans="2:18" ht="11.25" customHeight="1">
      <c r="B47" s="46">
        <f t="shared" si="13"/>
        <v>37</v>
      </c>
      <c r="C47" s="49" t="s">
        <v>170</v>
      </c>
      <c r="D47" s="52" t="s">
        <v>30</v>
      </c>
      <c r="E47" s="53">
        <v>2.3</v>
      </c>
      <c r="F47" s="96">
        <f t="shared" si="14"/>
        <v>47.19999999999999</v>
      </c>
      <c r="G47" s="96" t="s">
        <v>172</v>
      </c>
      <c r="H47" s="96" t="s">
        <v>172</v>
      </c>
      <c r="I47" s="96" t="s">
        <v>172</v>
      </c>
      <c r="J47" s="96" t="s">
        <v>172</v>
      </c>
      <c r="K47" s="55">
        <v>0.0020833333333333333</v>
      </c>
      <c r="L47" s="97">
        <f t="shared" si="15"/>
        <v>0.052083333333333336</v>
      </c>
      <c r="M47" s="55" t="s">
        <v>172</v>
      </c>
      <c r="N47" s="55">
        <f t="shared" si="10"/>
        <v>0.42708333333333315</v>
      </c>
      <c r="O47" s="55">
        <f t="shared" si="11"/>
        <v>0.6076388888888887</v>
      </c>
      <c r="P47" s="55">
        <f t="shared" si="12"/>
        <v>0.6979166666666665</v>
      </c>
      <c r="Q47" s="55">
        <f t="shared" si="9"/>
        <v>0.7527777777777778</v>
      </c>
      <c r="R47" s="98"/>
    </row>
    <row r="48" spans="2:18" ht="11.25" customHeight="1">
      <c r="B48" s="46">
        <f t="shared" si="13"/>
        <v>38</v>
      </c>
      <c r="C48" s="49" t="s">
        <v>169</v>
      </c>
      <c r="D48" s="52" t="s">
        <v>30</v>
      </c>
      <c r="E48" s="96">
        <v>2.8</v>
      </c>
      <c r="F48" s="96">
        <f t="shared" si="14"/>
        <v>49.999999999999986</v>
      </c>
      <c r="G48" s="96">
        <v>2.8</v>
      </c>
      <c r="H48" s="96">
        <f>SUM(G48+H41)</f>
        <v>38.599999999999994</v>
      </c>
      <c r="I48" s="55">
        <v>0.0020833333333333333</v>
      </c>
      <c r="J48" s="97">
        <f>SUM(I48+J41)</f>
        <v>0.043055555555555555</v>
      </c>
      <c r="K48" s="55">
        <v>0.0020833333333333333</v>
      </c>
      <c r="L48" s="97">
        <f t="shared" si="15"/>
        <v>0.05416666666666667</v>
      </c>
      <c r="M48" s="55">
        <f>SUM(M41+$I48)</f>
        <v>0.28328333335555544</v>
      </c>
      <c r="N48" s="55">
        <f t="shared" si="10"/>
        <v>0.4291666666666665</v>
      </c>
      <c r="O48" s="55">
        <f t="shared" si="11"/>
        <v>0.609722222222222</v>
      </c>
      <c r="P48" s="55">
        <f t="shared" si="12"/>
        <v>0.6999999999999998</v>
      </c>
      <c r="Q48" s="55">
        <f t="shared" si="9"/>
        <v>0.7548611111111111</v>
      </c>
      <c r="R48" s="98"/>
    </row>
    <row r="49" spans="2:18" ht="11.25" customHeight="1">
      <c r="B49" s="46">
        <f t="shared" si="13"/>
        <v>39</v>
      </c>
      <c r="C49" s="49" t="s">
        <v>168</v>
      </c>
      <c r="D49" s="52" t="s">
        <v>30</v>
      </c>
      <c r="E49" s="96">
        <v>1.1</v>
      </c>
      <c r="F49" s="96">
        <f t="shared" si="14"/>
        <v>51.09999999999999</v>
      </c>
      <c r="G49" s="96">
        <v>1.1</v>
      </c>
      <c r="H49" s="96">
        <f aca="true" t="shared" si="16" ref="H49:H64">SUM(G49+H48)</f>
        <v>39.699999999999996</v>
      </c>
      <c r="I49" s="55">
        <v>0.001388888888888889</v>
      </c>
      <c r="J49" s="97">
        <f aca="true" t="shared" si="17" ref="J49:J64">SUM(I49+J48)</f>
        <v>0.044444444444444446</v>
      </c>
      <c r="K49" s="55">
        <v>0.001388888888888889</v>
      </c>
      <c r="L49" s="97">
        <f t="shared" si="15"/>
        <v>0.05555555555555556</v>
      </c>
      <c r="M49" s="55">
        <f aca="true" t="shared" si="18" ref="M49:M64">SUM(M48+$K49)</f>
        <v>0.28467222224444433</v>
      </c>
      <c r="N49" s="55">
        <f t="shared" si="10"/>
        <v>0.43055555555555536</v>
      </c>
      <c r="O49" s="55">
        <f t="shared" si="11"/>
        <v>0.6111111111111109</v>
      </c>
      <c r="P49" s="55">
        <f t="shared" si="12"/>
        <v>0.7013888888888887</v>
      </c>
      <c r="Q49" s="55">
        <f t="shared" si="9"/>
        <v>0.75625</v>
      </c>
      <c r="R49" s="98"/>
    </row>
    <row r="50" spans="2:18" ht="11.25" customHeight="1">
      <c r="B50" s="46">
        <f t="shared" si="13"/>
        <v>40</v>
      </c>
      <c r="C50" s="49" t="s">
        <v>167</v>
      </c>
      <c r="D50" s="52" t="s">
        <v>30</v>
      </c>
      <c r="E50" s="96">
        <v>1.3</v>
      </c>
      <c r="F50" s="96">
        <f t="shared" si="14"/>
        <v>52.399999999999984</v>
      </c>
      <c r="G50" s="96">
        <v>1.3</v>
      </c>
      <c r="H50" s="96">
        <f t="shared" si="16"/>
        <v>40.99999999999999</v>
      </c>
      <c r="I50" s="55">
        <v>0.001388888888888889</v>
      </c>
      <c r="J50" s="97">
        <f t="shared" si="17"/>
        <v>0.04583333333333334</v>
      </c>
      <c r="K50" s="55">
        <v>0.001388888888888889</v>
      </c>
      <c r="L50" s="97">
        <f t="shared" si="15"/>
        <v>0.05694444444444445</v>
      </c>
      <c r="M50" s="55">
        <f t="shared" si="18"/>
        <v>0.2860611111333332</v>
      </c>
      <c r="N50" s="55">
        <f t="shared" si="10"/>
        <v>0.43194444444444424</v>
      </c>
      <c r="O50" s="55">
        <f t="shared" si="11"/>
        <v>0.6124999999999998</v>
      </c>
      <c r="P50" s="55">
        <f t="shared" si="12"/>
        <v>0.7027777777777776</v>
      </c>
      <c r="Q50" s="55">
        <f t="shared" si="9"/>
        <v>0.7576388888888889</v>
      </c>
      <c r="R50" s="98"/>
    </row>
    <row r="51" spans="2:18" ht="11.25" customHeight="1">
      <c r="B51" s="46">
        <f t="shared" si="13"/>
        <v>41</v>
      </c>
      <c r="C51" s="49" t="s">
        <v>166</v>
      </c>
      <c r="D51" s="52" t="s">
        <v>30</v>
      </c>
      <c r="E51" s="96">
        <v>1.1</v>
      </c>
      <c r="F51" s="96">
        <f t="shared" si="14"/>
        <v>53.499999999999986</v>
      </c>
      <c r="G51" s="96">
        <v>1.1</v>
      </c>
      <c r="H51" s="96">
        <f t="shared" si="16"/>
        <v>42.099999999999994</v>
      </c>
      <c r="I51" s="55">
        <v>0.001388888888888889</v>
      </c>
      <c r="J51" s="97">
        <f t="shared" si="17"/>
        <v>0.04722222222222223</v>
      </c>
      <c r="K51" s="55">
        <v>0.001388888888888889</v>
      </c>
      <c r="L51" s="97">
        <f t="shared" si="15"/>
        <v>0.05833333333333334</v>
      </c>
      <c r="M51" s="55">
        <f t="shared" si="18"/>
        <v>0.2874500000222221</v>
      </c>
      <c r="N51" s="55">
        <f t="shared" si="10"/>
        <v>0.4333333333333331</v>
      </c>
      <c r="O51" s="55">
        <f t="shared" si="11"/>
        <v>0.6138888888888887</v>
      </c>
      <c r="P51" s="55">
        <f t="shared" si="12"/>
        <v>0.7041666666666665</v>
      </c>
      <c r="Q51" s="55">
        <f t="shared" si="9"/>
        <v>0.7590277777777777</v>
      </c>
      <c r="R51" s="98"/>
    </row>
    <row r="52" spans="2:18" ht="11.25" customHeight="1">
      <c r="B52" s="46">
        <f t="shared" si="13"/>
        <v>42</v>
      </c>
      <c r="C52" s="49" t="s">
        <v>165</v>
      </c>
      <c r="D52" s="52" t="s">
        <v>77</v>
      </c>
      <c r="E52" s="96">
        <v>2.3</v>
      </c>
      <c r="F52" s="96">
        <f t="shared" si="14"/>
        <v>55.79999999999998</v>
      </c>
      <c r="G52" s="96">
        <v>2.3</v>
      </c>
      <c r="H52" s="96">
        <f t="shared" si="16"/>
        <v>44.39999999999999</v>
      </c>
      <c r="I52" s="55">
        <v>0.0020833333333333333</v>
      </c>
      <c r="J52" s="97">
        <f t="shared" si="17"/>
        <v>0.04930555555555556</v>
      </c>
      <c r="K52" s="55">
        <v>0.0020833333333333333</v>
      </c>
      <c r="L52" s="97">
        <f t="shared" si="15"/>
        <v>0.060416666666666674</v>
      </c>
      <c r="M52" s="55">
        <f t="shared" si="18"/>
        <v>0.2895333333555554</v>
      </c>
      <c r="N52" s="55">
        <f t="shared" si="10"/>
        <v>0.43541666666666645</v>
      </c>
      <c r="O52" s="55">
        <f t="shared" si="11"/>
        <v>0.615972222222222</v>
      </c>
      <c r="P52" s="55">
        <f t="shared" si="12"/>
        <v>0.7062499999999998</v>
      </c>
      <c r="Q52" s="55">
        <f t="shared" si="9"/>
        <v>0.7611111111111111</v>
      </c>
      <c r="R52" s="98"/>
    </row>
    <row r="53" spans="2:18" ht="11.25" customHeight="1">
      <c r="B53" s="46">
        <f t="shared" si="13"/>
        <v>43</v>
      </c>
      <c r="C53" s="49" t="s">
        <v>164</v>
      </c>
      <c r="D53" s="52" t="s">
        <v>77</v>
      </c>
      <c r="E53" s="96">
        <v>2.83</v>
      </c>
      <c r="F53" s="96">
        <f t="shared" si="14"/>
        <v>58.62999999999998</v>
      </c>
      <c r="G53" s="96">
        <v>2.83</v>
      </c>
      <c r="H53" s="96">
        <f t="shared" si="16"/>
        <v>47.22999999999999</v>
      </c>
      <c r="I53" s="55">
        <v>0.0020833333333333333</v>
      </c>
      <c r="J53" s="97">
        <f t="shared" si="17"/>
        <v>0.051388888888888894</v>
      </c>
      <c r="K53" s="55">
        <v>0.0020833333333333333</v>
      </c>
      <c r="L53" s="97">
        <f t="shared" si="15"/>
        <v>0.06250000000000001</v>
      </c>
      <c r="M53" s="55">
        <f t="shared" si="18"/>
        <v>0.29161666668888875</v>
      </c>
      <c r="N53" s="55">
        <f t="shared" si="10"/>
        <v>0.4374999999999998</v>
      </c>
      <c r="O53" s="55">
        <f t="shared" si="11"/>
        <v>0.6180555555555554</v>
      </c>
      <c r="P53" s="55">
        <f t="shared" si="12"/>
        <v>0.7083333333333331</v>
      </c>
      <c r="Q53" s="55">
        <f t="shared" si="9"/>
        <v>0.7631944444444444</v>
      </c>
      <c r="R53" s="98"/>
    </row>
    <row r="54" spans="2:18" ht="11.25" customHeight="1">
      <c r="B54" s="46">
        <f t="shared" si="13"/>
        <v>44</v>
      </c>
      <c r="C54" s="49" t="s">
        <v>227</v>
      </c>
      <c r="D54" s="52" t="s">
        <v>77</v>
      </c>
      <c r="E54" s="96">
        <v>1.4</v>
      </c>
      <c r="F54" s="96">
        <f t="shared" si="14"/>
        <v>60.02999999999998</v>
      </c>
      <c r="G54" s="96">
        <v>1.4</v>
      </c>
      <c r="H54" s="96">
        <f t="shared" si="16"/>
        <v>48.62999999999999</v>
      </c>
      <c r="I54" s="55">
        <v>0.001388888888888889</v>
      </c>
      <c r="J54" s="97">
        <f t="shared" si="17"/>
        <v>0.052777777777777785</v>
      </c>
      <c r="K54" s="55">
        <v>0.001388888888888889</v>
      </c>
      <c r="L54" s="97">
        <f t="shared" si="15"/>
        <v>0.0638888888888889</v>
      </c>
      <c r="M54" s="55">
        <f t="shared" si="18"/>
        <v>0.29300555557777763</v>
      </c>
      <c r="N54" s="55">
        <f t="shared" si="10"/>
        <v>0.43888888888888866</v>
      </c>
      <c r="O54" s="55">
        <f t="shared" si="11"/>
        <v>0.6194444444444442</v>
      </c>
      <c r="P54" s="55">
        <f t="shared" si="12"/>
        <v>0.709722222222222</v>
      </c>
      <c r="Q54" s="55">
        <f t="shared" si="9"/>
        <v>0.7645833333333333</v>
      </c>
      <c r="R54" s="98"/>
    </row>
    <row r="55" spans="2:18" ht="11.25" customHeight="1">
      <c r="B55" s="46">
        <f t="shared" si="13"/>
        <v>45</v>
      </c>
      <c r="C55" s="49" t="s">
        <v>162</v>
      </c>
      <c r="D55" s="52" t="s">
        <v>77</v>
      </c>
      <c r="E55" s="96">
        <v>3.1</v>
      </c>
      <c r="F55" s="96">
        <f t="shared" si="14"/>
        <v>63.12999999999998</v>
      </c>
      <c r="G55" s="96">
        <v>3.1</v>
      </c>
      <c r="H55" s="96">
        <f t="shared" si="16"/>
        <v>51.72999999999999</v>
      </c>
      <c r="I55" s="55">
        <v>0.0020833333333333333</v>
      </c>
      <c r="J55" s="97">
        <f t="shared" si="17"/>
        <v>0.05486111111111112</v>
      </c>
      <c r="K55" s="55">
        <v>0.0020833333333333333</v>
      </c>
      <c r="L55" s="97">
        <f t="shared" si="15"/>
        <v>0.06597222222222224</v>
      </c>
      <c r="M55" s="55">
        <f t="shared" si="18"/>
        <v>0.29508888891111096</v>
      </c>
      <c r="N55" s="55">
        <f t="shared" si="10"/>
        <v>0.440972222222222</v>
      </c>
      <c r="O55" s="55">
        <f t="shared" si="11"/>
        <v>0.6215277777777776</v>
      </c>
      <c r="P55" s="55">
        <f t="shared" si="12"/>
        <v>0.7118055555555554</v>
      </c>
      <c r="Q55" s="55">
        <f t="shared" si="9"/>
        <v>0.7666666666666666</v>
      </c>
      <c r="R55" s="98">
        <v>62</v>
      </c>
    </row>
    <row r="56" spans="2:18" ht="11.25" customHeight="1">
      <c r="B56" s="46">
        <f t="shared" si="13"/>
        <v>46</v>
      </c>
      <c r="C56" s="49" t="s">
        <v>161</v>
      </c>
      <c r="D56" s="52" t="s">
        <v>77</v>
      </c>
      <c r="E56" s="96">
        <v>1.7</v>
      </c>
      <c r="F56" s="96">
        <f t="shared" si="14"/>
        <v>64.82999999999998</v>
      </c>
      <c r="G56" s="96">
        <v>1.7</v>
      </c>
      <c r="H56" s="96">
        <f t="shared" si="16"/>
        <v>53.42999999999999</v>
      </c>
      <c r="I56" s="55">
        <v>0.001388888888888889</v>
      </c>
      <c r="J56" s="97">
        <f t="shared" si="17"/>
        <v>0.05625000000000001</v>
      </c>
      <c r="K56" s="55">
        <v>0.001388888888888889</v>
      </c>
      <c r="L56" s="97">
        <f t="shared" si="15"/>
        <v>0.06736111111111112</v>
      </c>
      <c r="M56" s="55">
        <f t="shared" si="18"/>
        <v>0.29647777779999984</v>
      </c>
      <c r="N56" s="55">
        <f t="shared" si="10"/>
        <v>0.44236111111111087</v>
      </c>
      <c r="O56" s="55">
        <f t="shared" si="11"/>
        <v>0.6229166666666665</v>
      </c>
      <c r="P56" s="55">
        <f t="shared" si="12"/>
        <v>0.7131944444444442</v>
      </c>
      <c r="Q56" s="55">
        <f t="shared" si="9"/>
        <v>0.7680555555555555</v>
      </c>
      <c r="R56" s="98"/>
    </row>
    <row r="57" spans="2:18" ht="11.25" customHeight="1">
      <c r="B57" s="46">
        <f t="shared" si="13"/>
        <v>47</v>
      </c>
      <c r="C57" s="49" t="s">
        <v>160</v>
      </c>
      <c r="D57" s="52" t="s">
        <v>77</v>
      </c>
      <c r="E57" s="96">
        <v>1.5</v>
      </c>
      <c r="F57" s="96">
        <f t="shared" si="14"/>
        <v>66.32999999999998</v>
      </c>
      <c r="G57" s="96">
        <v>1.5</v>
      </c>
      <c r="H57" s="96">
        <f t="shared" si="16"/>
        <v>54.92999999999999</v>
      </c>
      <c r="I57" s="55">
        <v>0.001388888888888889</v>
      </c>
      <c r="J57" s="97">
        <f t="shared" si="17"/>
        <v>0.0576388888888889</v>
      </c>
      <c r="K57" s="55">
        <v>0.001388888888888889</v>
      </c>
      <c r="L57" s="97">
        <f t="shared" si="15"/>
        <v>0.06875</v>
      </c>
      <c r="M57" s="55">
        <f t="shared" si="18"/>
        <v>0.2978666666888887</v>
      </c>
      <c r="N57" s="55">
        <f t="shared" si="10"/>
        <v>0.44374999999999976</v>
      </c>
      <c r="O57" s="55">
        <f t="shared" si="11"/>
        <v>0.6243055555555553</v>
      </c>
      <c r="P57" s="55">
        <f t="shared" si="12"/>
        <v>0.7145833333333331</v>
      </c>
      <c r="Q57" s="55">
        <f t="shared" si="9"/>
        <v>0.7694444444444444</v>
      </c>
      <c r="R57" s="98"/>
    </row>
    <row r="58" spans="2:18" ht="11.25" customHeight="1">
      <c r="B58" s="46">
        <f t="shared" si="13"/>
        <v>48</v>
      </c>
      <c r="C58" s="49" t="s">
        <v>159</v>
      </c>
      <c r="D58" s="52" t="s">
        <v>77</v>
      </c>
      <c r="E58" s="96">
        <v>2.6</v>
      </c>
      <c r="F58" s="96">
        <f t="shared" si="14"/>
        <v>68.92999999999998</v>
      </c>
      <c r="G58" s="96">
        <v>2.6</v>
      </c>
      <c r="H58" s="96">
        <f t="shared" si="16"/>
        <v>57.529999999999994</v>
      </c>
      <c r="I58" s="55">
        <v>0.0020833333333333333</v>
      </c>
      <c r="J58" s="97">
        <f t="shared" si="17"/>
        <v>0.05972222222222223</v>
      </c>
      <c r="K58" s="55">
        <v>0.0020833333333333333</v>
      </c>
      <c r="L58" s="97">
        <f t="shared" si="15"/>
        <v>0.07083333333333335</v>
      </c>
      <c r="M58" s="55">
        <f t="shared" si="18"/>
        <v>0.29995000002222205</v>
      </c>
      <c r="N58" s="55">
        <f t="shared" si="10"/>
        <v>0.4458333333333331</v>
      </c>
      <c r="O58" s="55">
        <f t="shared" si="11"/>
        <v>0.6263888888888887</v>
      </c>
      <c r="P58" s="55">
        <f t="shared" si="12"/>
        <v>0.7166666666666665</v>
      </c>
      <c r="Q58" s="55">
        <f t="shared" si="9"/>
        <v>0.7715277777777777</v>
      </c>
      <c r="R58" s="98"/>
    </row>
    <row r="59" spans="2:18" ht="11.25" customHeight="1">
      <c r="B59" s="46">
        <f t="shared" si="13"/>
        <v>49</v>
      </c>
      <c r="C59" s="49" t="s">
        <v>158</v>
      </c>
      <c r="D59" s="52" t="s">
        <v>62</v>
      </c>
      <c r="E59" s="96">
        <v>1.2</v>
      </c>
      <c r="F59" s="96">
        <f t="shared" si="14"/>
        <v>70.12999999999998</v>
      </c>
      <c r="G59" s="96">
        <v>1.2</v>
      </c>
      <c r="H59" s="96">
        <f t="shared" si="16"/>
        <v>58.73</v>
      </c>
      <c r="I59" s="55">
        <v>0.001388888888888889</v>
      </c>
      <c r="J59" s="97">
        <f t="shared" si="17"/>
        <v>0.06111111111111112</v>
      </c>
      <c r="K59" s="55">
        <v>0.001388888888888889</v>
      </c>
      <c r="L59" s="97">
        <f t="shared" si="15"/>
        <v>0.07222222222222223</v>
      </c>
      <c r="M59" s="55">
        <f t="shared" si="18"/>
        <v>0.30133888891111094</v>
      </c>
      <c r="N59" s="55">
        <f t="shared" si="10"/>
        <v>0.44722222222222197</v>
      </c>
      <c r="O59" s="55">
        <f t="shared" si="11"/>
        <v>0.6277777777777775</v>
      </c>
      <c r="P59" s="55">
        <f t="shared" si="12"/>
        <v>0.7180555555555553</v>
      </c>
      <c r="Q59" s="55">
        <f t="shared" si="9"/>
        <v>0.7729166666666666</v>
      </c>
      <c r="R59" s="98"/>
    </row>
    <row r="60" spans="2:18" ht="11.25" customHeight="1">
      <c r="B60" s="46">
        <f t="shared" si="13"/>
        <v>50</v>
      </c>
      <c r="C60" s="49" t="s">
        <v>157</v>
      </c>
      <c r="D60" s="52" t="s">
        <v>30</v>
      </c>
      <c r="E60" s="96">
        <v>1.3</v>
      </c>
      <c r="F60" s="96">
        <f t="shared" si="14"/>
        <v>71.42999999999998</v>
      </c>
      <c r="G60" s="96">
        <v>1.3</v>
      </c>
      <c r="H60" s="96">
        <f t="shared" si="16"/>
        <v>60.029999999999994</v>
      </c>
      <c r="I60" s="55">
        <v>0.001388888888888889</v>
      </c>
      <c r="J60" s="97">
        <f t="shared" si="17"/>
        <v>0.06250000000000001</v>
      </c>
      <c r="K60" s="55">
        <v>0.001388888888888889</v>
      </c>
      <c r="L60" s="97">
        <f t="shared" si="15"/>
        <v>0.07361111111111111</v>
      </c>
      <c r="M60" s="55">
        <f t="shared" si="18"/>
        <v>0.3027277777999998</v>
      </c>
      <c r="N60" s="55">
        <f t="shared" si="10"/>
        <v>0.44861111111111085</v>
      </c>
      <c r="O60" s="55">
        <f t="shared" si="11"/>
        <v>0.6291666666666664</v>
      </c>
      <c r="P60" s="55">
        <f t="shared" si="12"/>
        <v>0.7194444444444442</v>
      </c>
      <c r="Q60" s="55">
        <f t="shared" si="9"/>
        <v>0.7743055555555555</v>
      </c>
      <c r="R60" s="98"/>
    </row>
    <row r="61" spans="2:18" ht="11.25" customHeight="1">
      <c r="B61" s="46">
        <f t="shared" si="13"/>
        <v>51</v>
      </c>
      <c r="C61" s="49" t="s">
        <v>156</v>
      </c>
      <c r="D61" s="95" t="s">
        <v>62</v>
      </c>
      <c r="E61" s="96">
        <v>0.9</v>
      </c>
      <c r="F61" s="96">
        <f t="shared" si="14"/>
        <v>72.32999999999998</v>
      </c>
      <c r="G61" s="96">
        <v>0.9</v>
      </c>
      <c r="H61" s="96">
        <f t="shared" si="16"/>
        <v>60.92999999999999</v>
      </c>
      <c r="I61" s="55">
        <v>0.001388888888888889</v>
      </c>
      <c r="J61" s="97">
        <f t="shared" si="17"/>
        <v>0.0638888888888889</v>
      </c>
      <c r="K61" s="55">
        <v>0.001388888888888889</v>
      </c>
      <c r="L61" s="97">
        <f t="shared" si="15"/>
        <v>0.075</v>
      </c>
      <c r="M61" s="55">
        <f t="shared" si="18"/>
        <v>0.3041166666888887</v>
      </c>
      <c r="N61" s="55">
        <f t="shared" si="10"/>
        <v>0.44999999999999973</v>
      </c>
      <c r="O61" s="55">
        <f t="shared" si="11"/>
        <v>0.6305555555555553</v>
      </c>
      <c r="P61" s="55">
        <f t="shared" si="12"/>
        <v>0.7208333333333331</v>
      </c>
      <c r="Q61" s="55">
        <f t="shared" si="9"/>
        <v>0.7756944444444444</v>
      </c>
      <c r="R61" s="98"/>
    </row>
    <row r="62" spans="2:18" ht="11.25" customHeight="1">
      <c r="B62" s="46">
        <f t="shared" si="13"/>
        <v>52</v>
      </c>
      <c r="C62" s="49" t="s">
        <v>155</v>
      </c>
      <c r="D62" s="95" t="s">
        <v>62</v>
      </c>
      <c r="E62" s="96">
        <v>0.5</v>
      </c>
      <c r="F62" s="96">
        <f t="shared" si="14"/>
        <v>72.82999999999998</v>
      </c>
      <c r="G62" s="96">
        <v>0.5</v>
      </c>
      <c r="H62" s="96">
        <f t="shared" si="16"/>
        <v>61.42999999999999</v>
      </c>
      <c r="I62" s="55">
        <v>0.001388888888888889</v>
      </c>
      <c r="J62" s="97">
        <f t="shared" si="17"/>
        <v>0.06527777777777778</v>
      </c>
      <c r="K62" s="55">
        <v>0.001388888888888889</v>
      </c>
      <c r="L62" s="97">
        <f t="shared" si="15"/>
        <v>0.07638888888888888</v>
      </c>
      <c r="M62" s="55">
        <f t="shared" si="18"/>
        <v>0.3055055555777776</v>
      </c>
      <c r="N62" s="55">
        <f t="shared" si="10"/>
        <v>0.4513888888888886</v>
      </c>
      <c r="O62" s="55">
        <f t="shared" si="11"/>
        <v>0.6319444444444442</v>
      </c>
      <c r="P62" s="55">
        <f t="shared" si="12"/>
        <v>0.722222222222222</v>
      </c>
      <c r="Q62" s="55">
        <f t="shared" si="9"/>
        <v>0.7770833333333332</v>
      </c>
      <c r="R62" s="98"/>
    </row>
    <row r="63" spans="2:18" ht="11.25" customHeight="1">
      <c r="B63" s="46">
        <f t="shared" si="13"/>
        <v>53</v>
      </c>
      <c r="C63" s="49" t="s">
        <v>154</v>
      </c>
      <c r="D63" s="52" t="s">
        <v>62</v>
      </c>
      <c r="E63" s="96">
        <v>0.9</v>
      </c>
      <c r="F63" s="96">
        <f t="shared" si="14"/>
        <v>73.72999999999999</v>
      </c>
      <c r="G63" s="96">
        <v>0.9</v>
      </c>
      <c r="H63" s="96">
        <f t="shared" si="16"/>
        <v>62.32999999999999</v>
      </c>
      <c r="I63" s="55">
        <v>0.0020833333333333333</v>
      </c>
      <c r="J63" s="97">
        <f t="shared" si="17"/>
        <v>0.06736111111111112</v>
      </c>
      <c r="K63" s="55">
        <v>0.0020833333333333333</v>
      </c>
      <c r="L63" s="97">
        <f t="shared" si="15"/>
        <v>0.07847222222222222</v>
      </c>
      <c r="M63" s="55">
        <f t="shared" si="18"/>
        <v>0.3075888889111109</v>
      </c>
      <c r="N63" s="55">
        <f t="shared" si="10"/>
        <v>0.45347222222222194</v>
      </c>
      <c r="O63" s="55">
        <f t="shared" si="11"/>
        <v>0.6340277777777775</v>
      </c>
      <c r="P63" s="55">
        <f t="shared" si="12"/>
        <v>0.7243055555555553</v>
      </c>
      <c r="Q63" s="55">
        <f t="shared" si="9"/>
        <v>0.7791666666666666</v>
      </c>
      <c r="R63" s="98"/>
    </row>
    <row r="64" spans="2:18" ht="11.25" customHeight="1">
      <c r="B64" s="46">
        <f t="shared" si="13"/>
        <v>54</v>
      </c>
      <c r="C64" s="49" t="s">
        <v>152</v>
      </c>
      <c r="D64" s="95" t="s">
        <v>153</v>
      </c>
      <c r="E64" s="96">
        <v>0.3</v>
      </c>
      <c r="F64" s="96">
        <f t="shared" si="14"/>
        <v>74.02999999999999</v>
      </c>
      <c r="G64" s="96">
        <v>0.3</v>
      </c>
      <c r="H64" s="96">
        <f t="shared" si="16"/>
        <v>62.62999999999999</v>
      </c>
      <c r="I64" s="55">
        <v>0.0006944444444444445</v>
      </c>
      <c r="J64" s="97">
        <f t="shared" si="17"/>
        <v>0.06805555555555556</v>
      </c>
      <c r="K64" s="55">
        <v>0.0006944444444444445</v>
      </c>
      <c r="L64" s="97">
        <f t="shared" si="15"/>
        <v>0.07916666666666666</v>
      </c>
      <c r="M64" s="55">
        <f t="shared" si="18"/>
        <v>0.30828333335555536</v>
      </c>
      <c r="N64" s="55">
        <f t="shared" si="10"/>
        <v>0.4541666666666664</v>
      </c>
      <c r="O64" s="55">
        <f t="shared" si="11"/>
        <v>0.634722222222222</v>
      </c>
      <c r="P64" s="55">
        <f t="shared" si="12"/>
        <v>0.7249999999999998</v>
      </c>
      <c r="Q64" s="55">
        <f t="shared" si="9"/>
        <v>0.779861111111111</v>
      </c>
      <c r="R64" s="98"/>
    </row>
    <row r="65" spans="2:18" ht="7.5" customHeight="1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2:18" ht="11.25" customHeight="1">
      <c r="B66" s="42"/>
      <c r="C66" s="42" t="s">
        <v>206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2:18" ht="11.25" customHeight="1">
      <c r="B67" s="42"/>
      <c r="C67" s="42" t="s">
        <v>117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2:18" ht="11.25" customHeight="1">
      <c r="B68" s="42"/>
      <c r="C68" s="42" t="s">
        <v>207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2:18" ht="11.25" customHeight="1">
      <c r="B69" s="42"/>
      <c r="C69" s="99" t="s">
        <v>208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2:18" ht="11.25" customHeight="1">
      <c r="B70" s="42"/>
      <c r="C70" s="42" t="s">
        <v>209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2:18" ht="11.25" customHeight="1">
      <c r="B71" s="42"/>
      <c r="C71" s="42" t="s">
        <v>210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2:18" ht="11.25" customHeight="1">
      <c r="B72" s="42"/>
      <c r="C72" s="42" t="s">
        <v>211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2:18" ht="11.25" customHeight="1">
      <c r="B73" s="42"/>
      <c r="C73" s="42" t="s">
        <v>212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2:18" ht="11.2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 ht="11.2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 ht="12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 selectLockedCells="1" selectUnlockedCells="1"/>
  <mergeCells count="11">
    <mergeCell ref="I8:I10"/>
    <mergeCell ref="J8:J10"/>
    <mergeCell ref="K8:K10"/>
    <mergeCell ref="L8:L10"/>
    <mergeCell ref="R8:R10"/>
    <mergeCell ref="B8:B10"/>
    <mergeCell ref="D8:D10"/>
    <mergeCell ref="E8:E10"/>
    <mergeCell ref="F8:F10"/>
    <mergeCell ref="G8:G10"/>
    <mergeCell ref="H8:H10"/>
  </mergeCells>
  <printOptions/>
  <pageMargins left="0.29791666666666666" right="0.7875" top="0.11736111111111111" bottom="0.78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28125" style="41" customWidth="1"/>
    <col min="2" max="3" width="5.7109375" style="100" customWidth="1"/>
    <col min="4" max="10" width="5.7109375" style="41" customWidth="1"/>
    <col min="11" max="13" width="6.7109375" style="41" customWidth="1"/>
    <col min="14" max="14" width="1.1484375" style="41" customWidth="1"/>
    <col min="15" max="15" width="34.7109375" style="41" customWidth="1"/>
    <col min="16" max="21" width="5.7109375" style="41" customWidth="1"/>
    <col min="22" max="27" width="6.7109375" style="41" customWidth="1"/>
    <col min="28" max="28" width="9.140625" style="41" customWidth="1"/>
    <col min="29" max="16384" width="9.140625" style="40" customWidth="1"/>
  </cols>
  <sheetData>
    <row r="1" spans="1:13" s="41" customFormat="1" ht="11.25">
      <c r="A1" s="70" t="s">
        <v>0</v>
      </c>
      <c r="B1" s="101"/>
      <c r="C1" s="101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41" customFormat="1" ht="11.25">
      <c r="A2" s="70" t="s">
        <v>1</v>
      </c>
      <c r="B2" s="101"/>
      <c r="C2" s="101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">
      <c r="A3" s="70" t="s">
        <v>2</v>
      </c>
      <c r="B3" s="70" t="s">
        <v>3</v>
      </c>
      <c r="C3" s="101"/>
      <c r="D3" s="70" t="s">
        <v>228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2">
      <c r="A4" s="70" t="s">
        <v>5</v>
      </c>
      <c r="B4" s="70" t="s">
        <v>6</v>
      </c>
      <c r="C4" s="101"/>
      <c r="D4" s="139">
        <v>926200</v>
      </c>
      <c r="E4" s="139"/>
      <c r="F4" s="70"/>
      <c r="G4" s="70"/>
      <c r="H4" s="70"/>
      <c r="I4" s="70"/>
      <c r="J4" s="70"/>
      <c r="K4" s="70"/>
      <c r="L4" s="70"/>
      <c r="M4" s="70"/>
    </row>
    <row r="5" spans="1:28" s="50" customFormat="1" ht="10.5">
      <c r="A5" s="51"/>
      <c r="B5" s="102"/>
      <c r="C5" s="102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s="50" customFormat="1" ht="10.5">
      <c r="A6" s="51"/>
      <c r="B6" s="102"/>
      <c r="C6" s="10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s="50" customFormat="1" ht="12.75" customHeight="1">
      <c r="A7" s="103" t="s">
        <v>7</v>
      </c>
      <c r="B7" s="140" t="s">
        <v>8</v>
      </c>
      <c r="C7" s="140" t="s">
        <v>9</v>
      </c>
      <c r="D7" s="140" t="s">
        <v>10</v>
      </c>
      <c r="E7" s="140" t="s">
        <v>11</v>
      </c>
      <c r="F7" s="140" t="s">
        <v>12</v>
      </c>
      <c r="G7" s="140" t="s">
        <v>13</v>
      </c>
      <c r="H7" s="104" t="s">
        <v>144</v>
      </c>
      <c r="I7" s="104" t="s">
        <v>145</v>
      </c>
      <c r="J7" s="104" t="s">
        <v>145</v>
      </c>
      <c r="K7" s="105" t="s">
        <v>229</v>
      </c>
      <c r="L7" s="105" t="s">
        <v>144</v>
      </c>
      <c r="M7" s="105" t="s">
        <v>144</v>
      </c>
      <c r="N7" s="51"/>
      <c r="O7" s="103" t="s">
        <v>7</v>
      </c>
      <c r="P7" s="140" t="s">
        <v>8</v>
      </c>
      <c r="Q7" s="140" t="s">
        <v>9</v>
      </c>
      <c r="R7" s="140" t="s">
        <v>10</v>
      </c>
      <c r="S7" s="140" t="s">
        <v>11</v>
      </c>
      <c r="T7" s="140" t="s">
        <v>12</v>
      </c>
      <c r="U7" s="140" t="s">
        <v>13</v>
      </c>
      <c r="V7" s="105" t="s">
        <v>144</v>
      </c>
      <c r="W7" s="105" t="s">
        <v>144</v>
      </c>
      <c r="X7" s="105" t="s">
        <v>145</v>
      </c>
      <c r="Y7" s="105" t="s">
        <v>229</v>
      </c>
      <c r="Z7" s="105" t="s">
        <v>144</v>
      </c>
      <c r="AA7" s="105" t="s">
        <v>144</v>
      </c>
      <c r="AB7" s="51"/>
    </row>
    <row r="8" spans="1:28" s="50" customFormat="1" ht="10.5">
      <c r="A8" s="103" t="s">
        <v>19</v>
      </c>
      <c r="B8" s="140"/>
      <c r="C8" s="140"/>
      <c r="D8" s="140"/>
      <c r="E8" s="140"/>
      <c r="F8" s="140"/>
      <c r="G8" s="140"/>
      <c r="H8" s="104" t="s">
        <v>20</v>
      </c>
      <c r="I8" s="104" t="s">
        <v>20</v>
      </c>
      <c r="J8" s="104" t="s">
        <v>20</v>
      </c>
      <c r="K8" s="103" t="s">
        <v>20</v>
      </c>
      <c r="L8" s="103" t="s">
        <v>20</v>
      </c>
      <c r="M8" s="103" t="s">
        <v>20</v>
      </c>
      <c r="N8" s="51"/>
      <c r="O8" s="103" t="s">
        <v>19</v>
      </c>
      <c r="P8" s="140"/>
      <c r="Q8" s="140"/>
      <c r="R8" s="140"/>
      <c r="S8" s="140"/>
      <c r="T8" s="140"/>
      <c r="U8" s="140"/>
      <c r="V8" s="103" t="s">
        <v>20</v>
      </c>
      <c r="W8" s="103" t="s">
        <v>20</v>
      </c>
      <c r="X8" s="103" t="s">
        <v>20</v>
      </c>
      <c r="Y8" s="103" t="s">
        <v>20</v>
      </c>
      <c r="Z8" s="103" t="s">
        <v>20</v>
      </c>
      <c r="AA8" s="103" t="s">
        <v>20</v>
      </c>
      <c r="AB8" s="51"/>
    </row>
    <row r="9" spans="1:28" s="50" customFormat="1" ht="10.5">
      <c r="A9" s="103" t="s">
        <v>24</v>
      </c>
      <c r="B9" s="140"/>
      <c r="C9" s="140"/>
      <c r="D9" s="140"/>
      <c r="E9" s="140"/>
      <c r="F9" s="140"/>
      <c r="G9" s="140"/>
      <c r="H9" s="106" t="s">
        <v>230</v>
      </c>
      <c r="I9" s="107" t="s">
        <v>231</v>
      </c>
      <c r="J9" s="108" t="s">
        <v>232</v>
      </c>
      <c r="K9" s="107" t="s">
        <v>231</v>
      </c>
      <c r="L9" s="108" t="s">
        <v>232</v>
      </c>
      <c r="M9" s="106" t="s">
        <v>230</v>
      </c>
      <c r="N9" s="51"/>
      <c r="O9" s="103" t="s">
        <v>24</v>
      </c>
      <c r="P9" s="140"/>
      <c r="Q9" s="140"/>
      <c r="R9" s="140"/>
      <c r="S9" s="140"/>
      <c r="T9" s="140"/>
      <c r="U9" s="140"/>
      <c r="V9" s="109" t="s">
        <v>230</v>
      </c>
      <c r="W9" s="107" t="s">
        <v>231</v>
      </c>
      <c r="X9" s="108" t="s">
        <v>232</v>
      </c>
      <c r="Y9" s="107" t="s">
        <v>231</v>
      </c>
      <c r="Z9" s="108" t="s">
        <v>232</v>
      </c>
      <c r="AA9" s="109" t="s">
        <v>230</v>
      </c>
      <c r="AB9" s="51"/>
    </row>
    <row r="10" spans="1:28" s="50" customFormat="1" ht="10.5">
      <c r="A10" s="110" t="s">
        <v>27</v>
      </c>
      <c r="B10" s="111" t="s">
        <v>28</v>
      </c>
      <c r="C10" s="112" t="str">
        <f aca="true" t="shared" si="0" ref="C10:C43">IF(D10&gt;0.4,D10/F10/24,"-")</f>
        <v>-</v>
      </c>
      <c r="D10" s="113">
        <v>0</v>
      </c>
      <c r="E10" s="112">
        <v>0</v>
      </c>
      <c r="F10" s="114">
        <v>0</v>
      </c>
      <c r="G10" s="115">
        <v>0</v>
      </c>
      <c r="H10" s="116"/>
      <c r="I10" s="117">
        <v>0.2708333333333333</v>
      </c>
      <c r="J10" s="114">
        <v>0.3125</v>
      </c>
      <c r="K10" s="118">
        <v>0.4375</v>
      </c>
      <c r="L10" s="118">
        <v>0.5208333333333334</v>
      </c>
      <c r="M10" s="118">
        <v>0.625</v>
      </c>
      <c r="N10" s="51"/>
      <c r="O10" s="110" t="s">
        <v>233</v>
      </c>
      <c r="P10" s="111" t="s">
        <v>64</v>
      </c>
      <c r="Q10" s="112" t="str">
        <f aca="true" t="shared" si="1" ref="Q10:Q43">IF(R10&gt;0.4,R10/T10/24,"-")</f>
        <v>-</v>
      </c>
      <c r="R10" s="113">
        <v>0</v>
      </c>
      <c r="S10" s="112">
        <v>0</v>
      </c>
      <c r="T10" s="114">
        <v>0</v>
      </c>
      <c r="U10" s="114">
        <v>0</v>
      </c>
      <c r="V10" s="114">
        <v>0.24305555555555555</v>
      </c>
      <c r="W10" s="114">
        <v>0.3333333333333333</v>
      </c>
      <c r="X10" s="114">
        <v>0.375</v>
      </c>
      <c r="Y10" s="114">
        <v>0.5</v>
      </c>
      <c r="Z10" s="114">
        <v>0.5833333333333334</v>
      </c>
      <c r="AA10" s="114">
        <v>0.6875</v>
      </c>
      <c r="AB10" s="51"/>
    </row>
    <row r="11" spans="1:28" s="50" customFormat="1" ht="10.5">
      <c r="A11" s="110" t="s">
        <v>125</v>
      </c>
      <c r="B11" s="111" t="s">
        <v>30</v>
      </c>
      <c r="C11" s="112">
        <f t="shared" si="0"/>
        <v>17.999999999999996</v>
      </c>
      <c r="D11" s="113">
        <v>1.2</v>
      </c>
      <c r="E11" s="112">
        <f>D11+D10</f>
        <v>1.2</v>
      </c>
      <c r="F11" s="114">
        <v>0.002777777777777778</v>
      </c>
      <c r="G11" s="115">
        <f>G10+4/24/60</f>
        <v>0.0027777777777777775</v>
      </c>
      <c r="H11" s="119"/>
      <c r="I11" s="117">
        <f aca="true" t="shared" si="2" ref="I11:I43">I10+F11</f>
        <v>0.2736111111111111</v>
      </c>
      <c r="J11" s="114">
        <f aca="true" t="shared" si="3" ref="J11:J43">F11+J10</f>
        <v>0.31527777777777777</v>
      </c>
      <c r="K11" s="114">
        <f aca="true" t="shared" si="4" ref="K11:K43">K10+F11</f>
        <v>0.44027777777777777</v>
      </c>
      <c r="L11" s="114">
        <f aca="true" t="shared" si="5" ref="L11:L43">F11+L10</f>
        <v>0.5236111111111111</v>
      </c>
      <c r="M11" s="114">
        <f aca="true" t="shared" si="6" ref="M11:M43">F11+M10</f>
        <v>0.6277777777777778</v>
      </c>
      <c r="N11" s="51"/>
      <c r="O11" s="110" t="s">
        <v>234</v>
      </c>
      <c r="P11" s="111" t="s">
        <v>64</v>
      </c>
      <c r="Q11" s="112">
        <f t="shared" si="1"/>
        <v>20</v>
      </c>
      <c r="R11" s="113">
        <v>1</v>
      </c>
      <c r="S11" s="112">
        <f aca="true" t="shared" si="7" ref="S11:S43">R11+S10</f>
        <v>1</v>
      </c>
      <c r="T11" s="114">
        <v>0.0020833333333333333</v>
      </c>
      <c r="U11" s="114">
        <f aca="true" t="shared" si="8" ref="U11:U43">T11+U10</f>
        <v>0.0020833333333333333</v>
      </c>
      <c r="V11" s="114">
        <f aca="true" t="shared" si="9" ref="V11:V43">V10+T11</f>
        <v>0.24513888888888888</v>
      </c>
      <c r="W11" s="114">
        <f aca="true" t="shared" si="10" ref="W11:W43">W10+T11</f>
        <v>0.33541666666666664</v>
      </c>
      <c r="X11" s="114">
        <f aca="true" t="shared" si="11" ref="X11:X43">X10+T11</f>
        <v>0.3770833333333333</v>
      </c>
      <c r="Y11" s="114">
        <f aca="true" t="shared" si="12" ref="Y11:Y43">Y10+T11</f>
        <v>0.5020833333333333</v>
      </c>
      <c r="Z11" s="114">
        <f aca="true" t="shared" si="13" ref="Z11:Z43">Z10+T11</f>
        <v>0.5854166666666667</v>
      </c>
      <c r="AA11" s="114">
        <f aca="true" t="shared" si="14" ref="AA11:AA21">AA10+T11</f>
        <v>0.6895833333333333</v>
      </c>
      <c r="AB11" s="51"/>
    </row>
    <row r="12" spans="1:33" s="51" customFormat="1" ht="10.5">
      <c r="A12" s="110" t="s">
        <v>126</v>
      </c>
      <c r="B12" s="111" t="s">
        <v>30</v>
      </c>
      <c r="C12" s="112">
        <f t="shared" si="0"/>
        <v>20</v>
      </c>
      <c r="D12" s="113">
        <v>1</v>
      </c>
      <c r="E12" s="112">
        <f>D12+E11</f>
        <v>2.2</v>
      </c>
      <c r="F12" s="114">
        <v>0.0020833333333333333</v>
      </c>
      <c r="G12" s="115">
        <f aca="true" t="shared" si="15" ref="G12:G43">G11+F12</f>
        <v>0.004861111111111111</v>
      </c>
      <c r="H12" s="119"/>
      <c r="I12" s="117">
        <f t="shared" si="2"/>
        <v>0.2756944444444444</v>
      </c>
      <c r="J12" s="114">
        <f t="shared" si="3"/>
        <v>0.3173611111111111</v>
      </c>
      <c r="K12" s="114">
        <f t="shared" si="4"/>
        <v>0.4423611111111111</v>
      </c>
      <c r="L12" s="114">
        <f t="shared" si="5"/>
        <v>0.5256944444444445</v>
      </c>
      <c r="M12" s="114">
        <f t="shared" si="6"/>
        <v>0.6298611111111111</v>
      </c>
      <c r="O12" s="110" t="s">
        <v>235</v>
      </c>
      <c r="P12" s="111" t="s">
        <v>64</v>
      </c>
      <c r="Q12" s="112">
        <f t="shared" si="1"/>
        <v>40</v>
      </c>
      <c r="R12" s="113">
        <v>2</v>
      </c>
      <c r="S12" s="112">
        <f t="shared" si="7"/>
        <v>3</v>
      </c>
      <c r="T12" s="114">
        <v>0.0020833333333333333</v>
      </c>
      <c r="U12" s="114">
        <f t="shared" si="8"/>
        <v>0.004166666666666667</v>
      </c>
      <c r="V12" s="114">
        <f t="shared" si="9"/>
        <v>0.2472222222222222</v>
      </c>
      <c r="W12" s="114">
        <f t="shared" si="10"/>
        <v>0.33749999999999997</v>
      </c>
      <c r="X12" s="114">
        <f t="shared" si="11"/>
        <v>0.37916666666666665</v>
      </c>
      <c r="Y12" s="114">
        <f t="shared" si="12"/>
        <v>0.5041666666666667</v>
      </c>
      <c r="Z12" s="114">
        <f t="shared" si="13"/>
        <v>0.5875</v>
      </c>
      <c r="AA12" s="114">
        <f t="shared" si="14"/>
        <v>0.6916666666666667</v>
      </c>
      <c r="AC12" s="50"/>
      <c r="AD12" s="50"/>
      <c r="AE12" s="50"/>
      <c r="AF12" s="50"/>
      <c r="AG12" s="50"/>
    </row>
    <row r="13" spans="1:33" s="51" customFormat="1" ht="10.5">
      <c r="A13" s="110" t="s">
        <v>127</v>
      </c>
      <c r="B13" s="111" t="s">
        <v>30</v>
      </c>
      <c r="C13" s="112">
        <f t="shared" si="0"/>
        <v>20</v>
      </c>
      <c r="D13" s="113">
        <v>1</v>
      </c>
      <c r="E13" s="112">
        <f>E12+D13</f>
        <v>3.2</v>
      </c>
      <c r="F13" s="114">
        <v>0.0020833333333333333</v>
      </c>
      <c r="G13" s="115">
        <f t="shared" si="15"/>
        <v>0.006944444444444444</v>
      </c>
      <c r="H13" s="119"/>
      <c r="I13" s="117">
        <f t="shared" si="2"/>
        <v>0.27777777777777773</v>
      </c>
      <c r="J13" s="114">
        <f t="shared" si="3"/>
        <v>0.3194444444444444</v>
      </c>
      <c r="K13" s="114">
        <f t="shared" si="4"/>
        <v>0.4444444444444444</v>
      </c>
      <c r="L13" s="114">
        <f t="shared" si="5"/>
        <v>0.5277777777777778</v>
      </c>
      <c r="M13" s="114">
        <f t="shared" si="6"/>
        <v>0.6319444444444444</v>
      </c>
      <c r="O13" s="110" t="s">
        <v>236</v>
      </c>
      <c r="P13" s="111" t="s">
        <v>64</v>
      </c>
      <c r="Q13" s="112">
        <f t="shared" si="1"/>
        <v>24</v>
      </c>
      <c r="R13" s="113">
        <v>0.8</v>
      </c>
      <c r="S13" s="112">
        <f t="shared" si="7"/>
        <v>3.8</v>
      </c>
      <c r="T13" s="114">
        <v>0.001388888888888889</v>
      </c>
      <c r="U13" s="114">
        <f t="shared" si="8"/>
        <v>0.005555555555555556</v>
      </c>
      <c r="V13" s="114">
        <f t="shared" si="9"/>
        <v>0.2486111111111111</v>
      </c>
      <c r="W13" s="114">
        <f t="shared" si="10"/>
        <v>0.33888888888888885</v>
      </c>
      <c r="X13" s="114">
        <f t="shared" si="11"/>
        <v>0.38055555555555554</v>
      </c>
      <c r="Y13" s="114">
        <f t="shared" si="12"/>
        <v>0.5055555555555555</v>
      </c>
      <c r="Z13" s="114">
        <f t="shared" si="13"/>
        <v>0.5888888888888889</v>
      </c>
      <c r="AA13" s="114">
        <f t="shared" si="14"/>
        <v>0.6930555555555555</v>
      </c>
      <c r="AC13" s="50"/>
      <c r="AD13" s="50"/>
      <c r="AE13" s="50"/>
      <c r="AF13" s="50"/>
      <c r="AG13" s="50"/>
    </row>
    <row r="14" spans="1:33" s="51" customFormat="1" ht="10.5">
      <c r="A14" s="110" t="s">
        <v>128</v>
      </c>
      <c r="B14" s="111" t="s">
        <v>77</v>
      </c>
      <c r="C14" s="112">
        <f t="shared" si="0"/>
        <v>43.20000000000001</v>
      </c>
      <c r="D14" s="113">
        <v>3.6</v>
      </c>
      <c r="E14" s="112">
        <f aca="true" t="shared" si="16" ref="E14:E43">D14+E13</f>
        <v>6.800000000000001</v>
      </c>
      <c r="F14" s="114">
        <v>0.003472222222222222</v>
      </c>
      <c r="G14" s="115">
        <f t="shared" si="15"/>
        <v>0.010416666666666666</v>
      </c>
      <c r="H14" s="119"/>
      <c r="I14" s="117">
        <f t="shared" si="2"/>
        <v>0.28124999999999994</v>
      </c>
      <c r="J14" s="114">
        <f t="shared" si="3"/>
        <v>0.32291666666666663</v>
      </c>
      <c r="K14" s="114">
        <f t="shared" si="4"/>
        <v>0.44791666666666663</v>
      </c>
      <c r="L14" s="114">
        <f t="shared" si="5"/>
        <v>0.53125</v>
      </c>
      <c r="M14" s="114">
        <f t="shared" si="6"/>
        <v>0.6354166666666666</v>
      </c>
      <c r="O14" s="110" t="s">
        <v>237</v>
      </c>
      <c r="P14" s="111" t="s">
        <v>64</v>
      </c>
      <c r="Q14" s="112">
        <f t="shared" si="1"/>
        <v>33</v>
      </c>
      <c r="R14" s="112">
        <v>2.2</v>
      </c>
      <c r="S14" s="112">
        <f t="shared" si="7"/>
        <v>6</v>
      </c>
      <c r="T14" s="114">
        <v>0.002777777777777778</v>
      </c>
      <c r="U14" s="114">
        <f t="shared" si="8"/>
        <v>0.008333333333333333</v>
      </c>
      <c r="V14" s="114">
        <f t="shared" si="9"/>
        <v>0.2513888888888889</v>
      </c>
      <c r="W14" s="114">
        <f t="shared" si="10"/>
        <v>0.3416666666666666</v>
      </c>
      <c r="X14" s="114">
        <f t="shared" si="11"/>
        <v>0.3833333333333333</v>
      </c>
      <c r="Y14" s="114">
        <f t="shared" si="12"/>
        <v>0.5083333333333333</v>
      </c>
      <c r="Z14" s="114">
        <f t="shared" si="13"/>
        <v>0.5916666666666667</v>
      </c>
      <c r="AA14" s="114">
        <f t="shared" si="14"/>
        <v>0.6958333333333333</v>
      </c>
      <c r="AC14" s="50"/>
      <c r="AD14" s="50"/>
      <c r="AE14" s="50"/>
      <c r="AF14" s="50"/>
      <c r="AG14" s="50"/>
    </row>
    <row r="15" spans="1:33" s="51" customFormat="1" ht="10.5">
      <c r="A15" s="110" t="s">
        <v>129</v>
      </c>
      <c r="B15" s="111" t="s">
        <v>77</v>
      </c>
      <c r="C15" s="112">
        <f t="shared" si="0"/>
        <v>36</v>
      </c>
      <c r="D15" s="113">
        <v>1.8</v>
      </c>
      <c r="E15" s="112">
        <f t="shared" si="16"/>
        <v>8.600000000000001</v>
      </c>
      <c r="F15" s="114">
        <v>0.0020833333333333333</v>
      </c>
      <c r="G15" s="115">
        <f t="shared" si="15"/>
        <v>0.012499999999999999</v>
      </c>
      <c r="H15" s="119"/>
      <c r="I15" s="117">
        <f t="shared" si="2"/>
        <v>0.28333333333333327</v>
      </c>
      <c r="J15" s="114">
        <f t="shared" si="3"/>
        <v>0.32499999999999996</v>
      </c>
      <c r="K15" s="114">
        <f t="shared" si="4"/>
        <v>0.44999999999999996</v>
      </c>
      <c r="L15" s="114">
        <f t="shared" si="5"/>
        <v>0.5333333333333333</v>
      </c>
      <c r="M15" s="114">
        <f t="shared" si="6"/>
        <v>0.6375</v>
      </c>
      <c r="O15" s="110" t="s">
        <v>238</v>
      </c>
      <c r="P15" s="111" t="s">
        <v>64</v>
      </c>
      <c r="Q15" s="112">
        <f t="shared" si="1"/>
        <v>9.333333333333334</v>
      </c>
      <c r="R15" s="113">
        <v>1.4</v>
      </c>
      <c r="S15" s="112">
        <f t="shared" si="7"/>
        <v>7.4</v>
      </c>
      <c r="T15" s="114">
        <v>0.0062499999999999995</v>
      </c>
      <c r="U15" s="114">
        <f t="shared" si="8"/>
        <v>0.014583333333333334</v>
      </c>
      <c r="V15" s="114">
        <f t="shared" si="9"/>
        <v>0.25763888888888886</v>
      </c>
      <c r="W15" s="114">
        <f t="shared" si="10"/>
        <v>0.3479166666666666</v>
      </c>
      <c r="X15" s="114">
        <f t="shared" si="11"/>
        <v>0.3895833333333333</v>
      </c>
      <c r="Y15" s="114">
        <f t="shared" si="12"/>
        <v>0.5145833333333333</v>
      </c>
      <c r="Z15" s="114">
        <f t="shared" si="13"/>
        <v>0.5979166666666667</v>
      </c>
      <c r="AA15" s="114">
        <f t="shared" si="14"/>
        <v>0.7020833333333333</v>
      </c>
      <c r="AC15" s="50"/>
      <c r="AD15" s="50"/>
      <c r="AE15" s="50"/>
      <c r="AF15" s="50"/>
      <c r="AG15" s="50"/>
    </row>
    <row r="16" spans="1:33" s="51" customFormat="1" ht="10.5">
      <c r="A16" s="110" t="s">
        <v>130</v>
      </c>
      <c r="B16" s="111" t="s">
        <v>77</v>
      </c>
      <c r="C16" s="112">
        <f t="shared" si="0"/>
        <v>48</v>
      </c>
      <c r="D16" s="113">
        <v>0.8</v>
      </c>
      <c r="E16" s="112">
        <f t="shared" si="16"/>
        <v>9.400000000000002</v>
      </c>
      <c r="F16" s="114">
        <v>0.0006944444444444445</v>
      </c>
      <c r="G16" s="115">
        <f t="shared" si="15"/>
        <v>0.013194444444444443</v>
      </c>
      <c r="H16" s="119"/>
      <c r="I16" s="117">
        <f t="shared" si="2"/>
        <v>0.2840277777777777</v>
      </c>
      <c r="J16" s="114">
        <f t="shared" si="3"/>
        <v>0.3256944444444444</v>
      </c>
      <c r="K16" s="114">
        <f t="shared" si="4"/>
        <v>0.4506944444444444</v>
      </c>
      <c r="L16" s="114">
        <f t="shared" si="5"/>
        <v>0.5340277777777778</v>
      </c>
      <c r="M16" s="114">
        <f t="shared" si="6"/>
        <v>0.6381944444444444</v>
      </c>
      <c r="O16" s="110" t="s">
        <v>239</v>
      </c>
      <c r="P16" s="111" t="s">
        <v>30</v>
      </c>
      <c r="Q16" s="112">
        <f t="shared" si="1"/>
        <v>35.99999999999999</v>
      </c>
      <c r="R16" s="113">
        <v>1.2</v>
      </c>
      <c r="S16" s="112">
        <f t="shared" si="7"/>
        <v>8.6</v>
      </c>
      <c r="T16" s="114">
        <v>0.001388888888888889</v>
      </c>
      <c r="U16" s="114">
        <f t="shared" si="8"/>
        <v>0.01597222222222222</v>
      </c>
      <c r="V16" s="114">
        <f t="shared" si="9"/>
        <v>0.25902777777777775</v>
      </c>
      <c r="W16" s="114">
        <f t="shared" si="10"/>
        <v>0.3493055555555555</v>
      </c>
      <c r="X16" s="114">
        <f t="shared" si="11"/>
        <v>0.39097222222222217</v>
      </c>
      <c r="Y16" s="114">
        <f t="shared" si="12"/>
        <v>0.5159722222222222</v>
      </c>
      <c r="Z16" s="114">
        <f t="shared" si="13"/>
        <v>0.5993055555555555</v>
      </c>
      <c r="AA16" s="114">
        <f t="shared" si="14"/>
        <v>0.7034722222222222</v>
      </c>
      <c r="AC16" s="50"/>
      <c r="AD16" s="50"/>
      <c r="AE16" s="50"/>
      <c r="AF16" s="50"/>
      <c r="AG16" s="50"/>
    </row>
    <row r="17" spans="1:33" s="51" customFormat="1" ht="10.5">
      <c r="A17" s="110" t="s">
        <v>83</v>
      </c>
      <c r="B17" s="111" t="s">
        <v>64</v>
      </c>
      <c r="C17" s="112">
        <f t="shared" si="0"/>
        <v>45</v>
      </c>
      <c r="D17" s="113">
        <v>1.5</v>
      </c>
      <c r="E17" s="112">
        <f t="shared" si="16"/>
        <v>10.900000000000002</v>
      </c>
      <c r="F17" s="114">
        <v>0.001388888888888889</v>
      </c>
      <c r="G17" s="115">
        <f t="shared" si="15"/>
        <v>0.014583333333333332</v>
      </c>
      <c r="H17" s="119"/>
      <c r="I17" s="117">
        <f t="shared" si="2"/>
        <v>0.2854166666666666</v>
      </c>
      <c r="J17" s="114">
        <f t="shared" si="3"/>
        <v>0.3270833333333333</v>
      </c>
      <c r="K17" s="114">
        <f t="shared" si="4"/>
        <v>0.4520833333333333</v>
      </c>
      <c r="L17" s="114">
        <f t="shared" si="5"/>
        <v>0.5354166666666667</v>
      </c>
      <c r="M17" s="114">
        <f t="shared" si="6"/>
        <v>0.6395833333333333</v>
      </c>
      <c r="O17" s="110" t="s">
        <v>240</v>
      </c>
      <c r="P17" s="111" t="s">
        <v>30</v>
      </c>
      <c r="Q17" s="112">
        <f t="shared" si="1"/>
        <v>41.99999999999999</v>
      </c>
      <c r="R17" s="113">
        <v>1.4</v>
      </c>
      <c r="S17" s="112">
        <f t="shared" si="7"/>
        <v>10</v>
      </c>
      <c r="T17" s="114">
        <v>0.001388888888888889</v>
      </c>
      <c r="U17" s="114">
        <f t="shared" si="8"/>
        <v>0.01736111111111111</v>
      </c>
      <c r="V17" s="114">
        <f t="shared" si="9"/>
        <v>0.26041666666666663</v>
      </c>
      <c r="W17" s="114">
        <f t="shared" si="10"/>
        <v>0.35069444444444436</v>
      </c>
      <c r="X17" s="114">
        <f t="shared" si="11"/>
        <v>0.39236111111111105</v>
      </c>
      <c r="Y17" s="114">
        <f t="shared" si="12"/>
        <v>0.517361111111111</v>
      </c>
      <c r="Z17" s="114">
        <f t="shared" si="13"/>
        <v>0.6006944444444444</v>
      </c>
      <c r="AA17" s="114">
        <f t="shared" si="14"/>
        <v>0.704861111111111</v>
      </c>
      <c r="AC17" s="50"/>
      <c r="AD17" s="50"/>
      <c r="AE17" s="50"/>
      <c r="AF17" s="50"/>
      <c r="AG17" s="50"/>
    </row>
    <row r="18" spans="1:33" s="51" customFormat="1" ht="10.5">
      <c r="A18" s="110" t="s">
        <v>87</v>
      </c>
      <c r="B18" s="111" t="s">
        <v>64</v>
      </c>
      <c r="C18" s="112">
        <f t="shared" si="0"/>
        <v>38</v>
      </c>
      <c r="D18" s="113">
        <v>1.9</v>
      </c>
      <c r="E18" s="112">
        <f t="shared" si="16"/>
        <v>12.800000000000002</v>
      </c>
      <c r="F18" s="114">
        <v>0.0020833333333333333</v>
      </c>
      <c r="G18" s="115">
        <f t="shared" si="15"/>
        <v>0.016666666666666666</v>
      </c>
      <c r="H18" s="119"/>
      <c r="I18" s="117">
        <f t="shared" si="2"/>
        <v>0.2874999999999999</v>
      </c>
      <c r="J18" s="114">
        <f t="shared" si="3"/>
        <v>0.3291666666666666</v>
      </c>
      <c r="K18" s="114">
        <f t="shared" si="4"/>
        <v>0.4541666666666666</v>
      </c>
      <c r="L18" s="114">
        <f t="shared" si="5"/>
        <v>0.5375</v>
      </c>
      <c r="M18" s="114">
        <f t="shared" si="6"/>
        <v>0.6416666666666666</v>
      </c>
      <c r="O18" s="110" t="s">
        <v>241</v>
      </c>
      <c r="P18" s="111" t="s">
        <v>30</v>
      </c>
      <c r="Q18" s="112">
        <f t="shared" si="1"/>
        <v>24</v>
      </c>
      <c r="R18" s="113">
        <v>0.8</v>
      </c>
      <c r="S18" s="112">
        <f t="shared" si="7"/>
        <v>10.8</v>
      </c>
      <c r="T18" s="114">
        <v>0.001388888888888889</v>
      </c>
      <c r="U18" s="114">
        <f t="shared" si="8"/>
        <v>0.018749999999999996</v>
      </c>
      <c r="V18" s="114">
        <f t="shared" si="9"/>
        <v>0.2618055555555555</v>
      </c>
      <c r="W18" s="114">
        <f t="shared" si="10"/>
        <v>0.35208333333333325</v>
      </c>
      <c r="X18" s="114">
        <f t="shared" si="11"/>
        <v>0.39374999999999993</v>
      </c>
      <c r="Y18" s="114">
        <f t="shared" si="12"/>
        <v>0.5187499999999999</v>
      </c>
      <c r="Z18" s="114">
        <f t="shared" si="13"/>
        <v>0.6020833333333333</v>
      </c>
      <c r="AA18" s="114">
        <f t="shared" si="14"/>
        <v>0.7062499999999999</v>
      </c>
      <c r="AC18" s="50"/>
      <c r="AD18" s="50"/>
      <c r="AE18" s="50"/>
      <c r="AF18" s="50"/>
      <c r="AG18" s="50"/>
    </row>
    <row r="19" spans="1:33" s="51" customFormat="1" ht="10.5">
      <c r="A19" s="110" t="s">
        <v>90</v>
      </c>
      <c r="B19" s="111" t="s">
        <v>64</v>
      </c>
      <c r="C19" s="112">
        <f t="shared" si="0"/>
        <v>35.99999999999999</v>
      </c>
      <c r="D19" s="113">
        <v>1.2</v>
      </c>
      <c r="E19" s="112">
        <f t="shared" si="16"/>
        <v>14.000000000000002</v>
      </c>
      <c r="F19" s="114">
        <v>0.001388888888888889</v>
      </c>
      <c r="G19" s="115">
        <f t="shared" si="15"/>
        <v>0.018055555555555554</v>
      </c>
      <c r="H19" s="119"/>
      <c r="I19" s="117">
        <f t="shared" si="2"/>
        <v>0.2888888888888888</v>
      </c>
      <c r="J19" s="114">
        <f t="shared" si="3"/>
        <v>0.3305555555555555</v>
      </c>
      <c r="K19" s="114">
        <f t="shared" si="4"/>
        <v>0.4555555555555555</v>
      </c>
      <c r="L19" s="114">
        <f t="shared" si="5"/>
        <v>0.5388888888888889</v>
      </c>
      <c r="M19" s="114">
        <f t="shared" si="6"/>
        <v>0.6430555555555555</v>
      </c>
      <c r="O19" s="110" t="s">
        <v>242</v>
      </c>
      <c r="P19" s="111" t="s">
        <v>30</v>
      </c>
      <c r="Q19" s="112">
        <f t="shared" si="1"/>
        <v>45</v>
      </c>
      <c r="R19" s="113">
        <v>3</v>
      </c>
      <c r="S19" s="112">
        <f t="shared" si="7"/>
        <v>13.8</v>
      </c>
      <c r="T19" s="114">
        <v>0.002777777777777778</v>
      </c>
      <c r="U19" s="114">
        <f t="shared" si="8"/>
        <v>0.021527777777777774</v>
      </c>
      <c r="V19" s="114">
        <f t="shared" si="9"/>
        <v>0.2645833333333333</v>
      </c>
      <c r="W19" s="114">
        <f t="shared" si="10"/>
        <v>0.354861111111111</v>
      </c>
      <c r="X19" s="114">
        <f t="shared" si="11"/>
        <v>0.3965277777777777</v>
      </c>
      <c r="Y19" s="114">
        <f t="shared" si="12"/>
        <v>0.5215277777777777</v>
      </c>
      <c r="Z19" s="114">
        <f t="shared" si="13"/>
        <v>0.6048611111111111</v>
      </c>
      <c r="AA19" s="114">
        <f t="shared" si="14"/>
        <v>0.7090277777777777</v>
      </c>
      <c r="AC19" s="50"/>
      <c r="AD19" s="50"/>
      <c r="AE19" s="50"/>
      <c r="AF19" s="50"/>
      <c r="AG19" s="50"/>
    </row>
    <row r="20" spans="1:33" s="51" customFormat="1" ht="10.5">
      <c r="A20" s="110" t="s">
        <v>94</v>
      </c>
      <c r="B20" s="111" t="s">
        <v>64</v>
      </c>
      <c r="C20" s="112">
        <f t="shared" si="0"/>
        <v>44</v>
      </c>
      <c r="D20" s="113">
        <v>2.2</v>
      </c>
      <c r="E20" s="112">
        <f t="shared" si="16"/>
        <v>16.200000000000003</v>
      </c>
      <c r="F20" s="114">
        <v>0.0020833333333333333</v>
      </c>
      <c r="G20" s="115">
        <f t="shared" si="15"/>
        <v>0.020138888888888887</v>
      </c>
      <c r="H20" s="119"/>
      <c r="I20" s="117">
        <f t="shared" si="2"/>
        <v>0.29097222222222213</v>
      </c>
      <c r="J20" s="114">
        <f t="shared" si="3"/>
        <v>0.3326388888888888</v>
      </c>
      <c r="K20" s="114">
        <f t="shared" si="4"/>
        <v>0.4576388888888888</v>
      </c>
      <c r="L20" s="114">
        <f t="shared" si="5"/>
        <v>0.5409722222222222</v>
      </c>
      <c r="M20" s="114">
        <f t="shared" si="6"/>
        <v>0.6451388888888888</v>
      </c>
      <c r="O20" s="110" t="s">
        <v>243</v>
      </c>
      <c r="P20" s="111" t="s">
        <v>64</v>
      </c>
      <c r="Q20" s="112">
        <f t="shared" si="1"/>
        <v>33</v>
      </c>
      <c r="R20" s="113">
        <v>1.1</v>
      </c>
      <c r="S20" s="112">
        <f t="shared" si="7"/>
        <v>14.9</v>
      </c>
      <c r="T20" s="114">
        <v>0.001388888888888889</v>
      </c>
      <c r="U20" s="114">
        <f t="shared" si="8"/>
        <v>0.02291666666666666</v>
      </c>
      <c r="V20" s="114">
        <f t="shared" si="9"/>
        <v>0.26597222222222217</v>
      </c>
      <c r="W20" s="114">
        <f t="shared" si="10"/>
        <v>0.3562499999999999</v>
      </c>
      <c r="X20" s="114">
        <f t="shared" si="11"/>
        <v>0.3979166666666666</v>
      </c>
      <c r="Y20" s="114">
        <f t="shared" si="12"/>
        <v>0.5229166666666666</v>
      </c>
      <c r="Z20" s="114">
        <f t="shared" si="13"/>
        <v>0.60625</v>
      </c>
      <c r="AA20" s="114">
        <f t="shared" si="14"/>
        <v>0.7104166666666666</v>
      </c>
      <c r="AC20" s="50"/>
      <c r="AD20" s="50"/>
      <c r="AE20" s="50"/>
      <c r="AF20" s="50"/>
      <c r="AG20" s="50"/>
    </row>
    <row r="21" spans="1:33" s="51" customFormat="1" ht="10.5">
      <c r="A21" s="110" t="s">
        <v>244</v>
      </c>
      <c r="B21" s="111" t="s">
        <v>64</v>
      </c>
      <c r="C21" s="112">
        <f t="shared" si="0"/>
        <v>41.99999999999999</v>
      </c>
      <c r="D21" s="113">
        <v>0.7</v>
      </c>
      <c r="E21" s="112">
        <f t="shared" si="16"/>
        <v>16.900000000000002</v>
      </c>
      <c r="F21" s="114">
        <v>0.0006944444444444445</v>
      </c>
      <c r="G21" s="115">
        <f t="shared" si="15"/>
        <v>0.020833333333333332</v>
      </c>
      <c r="H21" s="119"/>
      <c r="I21" s="117">
        <f t="shared" si="2"/>
        <v>0.2916666666666666</v>
      </c>
      <c r="J21" s="114">
        <f t="shared" si="3"/>
        <v>0.33333333333333326</v>
      </c>
      <c r="K21" s="114">
        <f t="shared" si="4"/>
        <v>0.45833333333333326</v>
      </c>
      <c r="L21" s="114">
        <f t="shared" si="5"/>
        <v>0.5416666666666666</v>
      </c>
      <c r="M21" s="114">
        <f t="shared" si="6"/>
        <v>0.6458333333333333</v>
      </c>
      <c r="O21" s="110" t="s">
        <v>245</v>
      </c>
      <c r="P21" s="111" t="s">
        <v>64</v>
      </c>
      <c r="Q21" s="112">
        <f t="shared" si="1"/>
        <v>20.999999999999996</v>
      </c>
      <c r="R21" s="113">
        <v>0.7</v>
      </c>
      <c r="S21" s="112">
        <f t="shared" si="7"/>
        <v>15.6</v>
      </c>
      <c r="T21" s="114">
        <v>0.001388888888888889</v>
      </c>
      <c r="U21" s="114">
        <f t="shared" si="8"/>
        <v>0.02430555555555555</v>
      </c>
      <c r="V21" s="114">
        <f t="shared" si="9"/>
        <v>0.26736111111111105</v>
      </c>
      <c r="W21" s="114">
        <f t="shared" si="10"/>
        <v>0.3576388888888888</v>
      </c>
      <c r="X21" s="114">
        <f t="shared" si="11"/>
        <v>0.39930555555555547</v>
      </c>
      <c r="Y21" s="114">
        <f t="shared" si="12"/>
        <v>0.5243055555555555</v>
      </c>
      <c r="Z21" s="114">
        <f t="shared" si="13"/>
        <v>0.6076388888888888</v>
      </c>
      <c r="AA21" s="116">
        <f t="shared" si="14"/>
        <v>0.7118055555555555</v>
      </c>
      <c r="AC21" s="50"/>
      <c r="AD21" s="50"/>
      <c r="AE21" s="50"/>
      <c r="AF21" s="50"/>
      <c r="AG21" s="50"/>
    </row>
    <row r="22" spans="1:33" s="51" customFormat="1" ht="10.5">
      <c r="A22" s="110" t="s">
        <v>246</v>
      </c>
      <c r="B22" s="111" t="s">
        <v>64</v>
      </c>
      <c r="C22" s="112">
        <f t="shared" si="0"/>
        <v>34.800000000000004</v>
      </c>
      <c r="D22" s="113">
        <v>2.9</v>
      </c>
      <c r="E22" s="112">
        <f t="shared" si="16"/>
        <v>19.8</v>
      </c>
      <c r="F22" s="114">
        <v>0.003472222222222222</v>
      </c>
      <c r="G22" s="115">
        <f t="shared" si="15"/>
        <v>0.024305555555555552</v>
      </c>
      <c r="H22" s="119"/>
      <c r="I22" s="117">
        <f t="shared" si="2"/>
        <v>0.2951388888888888</v>
      </c>
      <c r="J22" s="114">
        <f t="shared" si="3"/>
        <v>0.33680555555555547</v>
      </c>
      <c r="K22" s="114">
        <f t="shared" si="4"/>
        <v>0.46180555555555547</v>
      </c>
      <c r="L22" s="114">
        <f t="shared" si="5"/>
        <v>0.5451388888888888</v>
      </c>
      <c r="M22" s="114">
        <f t="shared" si="6"/>
        <v>0.6493055555555555</v>
      </c>
      <c r="O22" s="110" t="s">
        <v>247</v>
      </c>
      <c r="P22" s="111" t="s">
        <v>64</v>
      </c>
      <c r="Q22" s="112">
        <f t="shared" si="1"/>
        <v>48</v>
      </c>
      <c r="R22" s="113">
        <v>0.8</v>
      </c>
      <c r="S22" s="112">
        <f t="shared" si="7"/>
        <v>16.4</v>
      </c>
      <c r="T22" s="114">
        <v>0.0006944444444444445</v>
      </c>
      <c r="U22" s="114">
        <f t="shared" si="8"/>
        <v>0.024999999999999994</v>
      </c>
      <c r="V22" s="114">
        <f t="shared" si="9"/>
        <v>0.2680555555555555</v>
      </c>
      <c r="W22" s="114">
        <f t="shared" si="10"/>
        <v>0.3583333333333332</v>
      </c>
      <c r="X22" s="114">
        <f t="shared" si="11"/>
        <v>0.3999999999999999</v>
      </c>
      <c r="Y22" s="114">
        <f t="shared" si="12"/>
        <v>0.5249999999999999</v>
      </c>
      <c r="Z22" s="115">
        <f t="shared" si="13"/>
        <v>0.6083333333333333</v>
      </c>
      <c r="AA22" s="116"/>
      <c r="AC22" s="50"/>
      <c r="AD22" s="50"/>
      <c r="AE22" s="50"/>
      <c r="AF22" s="50"/>
      <c r="AG22" s="50"/>
    </row>
    <row r="23" spans="1:33" s="51" customFormat="1" ht="10.5">
      <c r="A23" s="110" t="s">
        <v>248</v>
      </c>
      <c r="B23" s="111" t="s">
        <v>64</v>
      </c>
      <c r="C23" s="112">
        <f t="shared" si="0"/>
        <v>35.99999999999999</v>
      </c>
      <c r="D23" s="113">
        <v>1.2</v>
      </c>
      <c r="E23" s="112">
        <f t="shared" si="16"/>
        <v>21</v>
      </c>
      <c r="F23" s="114">
        <v>0.001388888888888889</v>
      </c>
      <c r="G23" s="115">
        <f t="shared" si="15"/>
        <v>0.02569444444444444</v>
      </c>
      <c r="H23" s="119"/>
      <c r="I23" s="117">
        <f t="shared" si="2"/>
        <v>0.29652777777777767</v>
      </c>
      <c r="J23" s="114">
        <f t="shared" si="3"/>
        <v>0.33819444444444435</v>
      </c>
      <c r="K23" s="114">
        <f t="shared" si="4"/>
        <v>0.46319444444444435</v>
      </c>
      <c r="L23" s="114">
        <f t="shared" si="5"/>
        <v>0.5465277777777777</v>
      </c>
      <c r="M23" s="114">
        <f t="shared" si="6"/>
        <v>0.6506944444444444</v>
      </c>
      <c r="O23" s="110" t="s">
        <v>249</v>
      </c>
      <c r="P23" s="111" t="s">
        <v>64</v>
      </c>
      <c r="Q23" s="112">
        <f t="shared" si="1"/>
        <v>48</v>
      </c>
      <c r="R23" s="113">
        <v>0.8</v>
      </c>
      <c r="S23" s="112">
        <f t="shared" si="7"/>
        <v>17.2</v>
      </c>
      <c r="T23" s="114">
        <v>0.0006944444444444445</v>
      </c>
      <c r="U23" s="114">
        <f t="shared" si="8"/>
        <v>0.02569444444444444</v>
      </c>
      <c r="V23" s="114">
        <f t="shared" si="9"/>
        <v>0.26874999999999993</v>
      </c>
      <c r="W23" s="114">
        <f t="shared" si="10"/>
        <v>0.35902777777777767</v>
      </c>
      <c r="X23" s="114">
        <f t="shared" si="11"/>
        <v>0.40069444444444435</v>
      </c>
      <c r="Y23" s="114">
        <f t="shared" si="12"/>
        <v>0.5256944444444444</v>
      </c>
      <c r="Z23" s="115">
        <f t="shared" si="13"/>
        <v>0.6090277777777777</v>
      </c>
      <c r="AA23" s="119"/>
      <c r="AC23" s="50"/>
      <c r="AD23" s="50"/>
      <c r="AE23" s="50"/>
      <c r="AF23" s="50"/>
      <c r="AG23" s="50"/>
    </row>
    <row r="24" spans="1:33" s="51" customFormat="1" ht="10.5">
      <c r="A24" s="110" t="s">
        <v>250</v>
      </c>
      <c r="B24" s="111" t="s">
        <v>64</v>
      </c>
      <c r="C24" s="112">
        <f t="shared" si="0"/>
        <v>30</v>
      </c>
      <c r="D24" s="113">
        <v>1</v>
      </c>
      <c r="E24" s="112">
        <f t="shared" si="16"/>
        <v>22</v>
      </c>
      <c r="F24" s="114">
        <v>0.001388888888888889</v>
      </c>
      <c r="G24" s="115">
        <f t="shared" si="15"/>
        <v>0.027083333333333327</v>
      </c>
      <c r="H24" s="119"/>
      <c r="I24" s="117">
        <f t="shared" si="2"/>
        <v>0.29791666666666655</v>
      </c>
      <c r="J24" s="114">
        <f t="shared" si="3"/>
        <v>0.33958333333333324</v>
      </c>
      <c r="K24" s="114">
        <f t="shared" si="4"/>
        <v>0.46458333333333324</v>
      </c>
      <c r="L24" s="114">
        <f t="shared" si="5"/>
        <v>0.5479166666666666</v>
      </c>
      <c r="M24" s="114">
        <f t="shared" si="6"/>
        <v>0.6520833333333332</v>
      </c>
      <c r="O24" s="110" t="s">
        <v>251</v>
      </c>
      <c r="P24" s="111" t="s">
        <v>64</v>
      </c>
      <c r="Q24" s="112">
        <f t="shared" si="1"/>
        <v>40</v>
      </c>
      <c r="R24" s="113">
        <v>2</v>
      </c>
      <c r="S24" s="112">
        <f t="shared" si="7"/>
        <v>19.2</v>
      </c>
      <c r="T24" s="114">
        <v>0.0020833333333333333</v>
      </c>
      <c r="U24" s="114">
        <f t="shared" si="8"/>
        <v>0.027777777777777773</v>
      </c>
      <c r="V24" s="114">
        <f t="shared" si="9"/>
        <v>0.27083333333333326</v>
      </c>
      <c r="W24" s="114">
        <f t="shared" si="10"/>
        <v>0.361111111111111</v>
      </c>
      <c r="X24" s="114">
        <f t="shared" si="11"/>
        <v>0.4027777777777777</v>
      </c>
      <c r="Y24" s="114">
        <f t="shared" si="12"/>
        <v>0.5277777777777777</v>
      </c>
      <c r="Z24" s="115">
        <f t="shared" si="13"/>
        <v>0.611111111111111</v>
      </c>
      <c r="AA24" s="119"/>
      <c r="AC24" s="50"/>
      <c r="AD24" s="50"/>
      <c r="AE24" s="50"/>
      <c r="AF24" s="50"/>
      <c r="AG24" s="50"/>
    </row>
    <row r="25" spans="1:33" s="51" customFormat="1" ht="10.5">
      <c r="A25" s="110" t="s">
        <v>252</v>
      </c>
      <c r="B25" s="111" t="s">
        <v>64</v>
      </c>
      <c r="C25" s="112">
        <f t="shared" si="0"/>
        <v>39</v>
      </c>
      <c r="D25" s="113">
        <v>1.3</v>
      </c>
      <c r="E25" s="112">
        <f t="shared" si="16"/>
        <v>23.3</v>
      </c>
      <c r="F25" s="114">
        <v>0.001388888888888889</v>
      </c>
      <c r="G25" s="115">
        <f t="shared" si="15"/>
        <v>0.028472222222222215</v>
      </c>
      <c r="H25" s="119"/>
      <c r="I25" s="117">
        <f t="shared" si="2"/>
        <v>0.29930555555555544</v>
      </c>
      <c r="J25" s="114">
        <f t="shared" si="3"/>
        <v>0.3409722222222221</v>
      </c>
      <c r="K25" s="114">
        <f t="shared" si="4"/>
        <v>0.4659722222222221</v>
      </c>
      <c r="L25" s="114">
        <f t="shared" si="5"/>
        <v>0.5493055555555555</v>
      </c>
      <c r="M25" s="114">
        <f t="shared" si="6"/>
        <v>0.6534722222222221</v>
      </c>
      <c r="O25" s="110" t="s">
        <v>253</v>
      </c>
      <c r="P25" s="111" t="s">
        <v>64</v>
      </c>
      <c r="Q25" s="112">
        <f t="shared" si="1"/>
        <v>45</v>
      </c>
      <c r="R25" s="113">
        <v>1.5</v>
      </c>
      <c r="S25" s="112">
        <f t="shared" si="7"/>
        <v>20.7</v>
      </c>
      <c r="T25" s="114">
        <v>0.001388888888888889</v>
      </c>
      <c r="U25" s="114">
        <f t="shared" si="8"/>
        <v>0.02916666666666666</v>
      </c>
      <c r="V25" s="114">
        <f t="shared" si="9"/>
        <v>0.27222222222222214</v>
      </c>
      <c r="W25" s="114">
        <f t="shared" si="10"/>
        <v>0.3624999999999999</v>
      </c>
      <c r="X25" s="114">
        <f t="shared" si="11"/>
        <v>0.40416666666666656</v>
      </c>
      <c r="Y25" s="114">
        <f t="shared" si="12"/>
        <v>0.5291666666666666</v>
      </c>
      <c r="Z25" s="115">
        <f t="shared" si="13"/>
        <v>0.6124999999999999</v>
      </c>
      <c r="AA25" s="119"/>
      <c r="AC25" s="50"/>
      <c r="AD25" s="50"/>
      <c r="AE25" s="50"/>
      <c r="AF25" s="50"/>
      <c r="AG25" s="50"/>
    </row>
    <row r="26" spans="1:33" s="51" customFormat="1" ht="10.5">
      <c r="A26" s="110" t="s">
        <v>254</v>
      </c>
      <c r="B26" s="111" t="s">
        <v>64</v>
      </c>
      <c r="C26" s="112">
        <f t="shared" si="0"/>
        <v>35.99999999999999</v>
      </c>
      <c r="D26" s="113">
        <v>1.2</v>
      </c>
      <c r="E26" s="112">
        <f t="shared" si="16"/>
        <v>24.5</v>
      </c>
      <c r="F26" s="114">
        <v>0.001388888888888889</v>
      </c>
      <c r="G26" s="115">
        <f t="shared" si="15"/>
        <v>0.029861111111111102</v>
      </c>
      <c r="H26" s="119"/>
      <c r="I26" s="117">
        <f t="shared" si="2"/>
        <v>0.3006944444444443</v>
      </c>
      <c r="J26" s="114">
        <f t="shared" si="3"/>
        <v>0.342361111111111</v>
      </c>
      <c r="K26" s="114">
        <f t="shared" si="4"/>
        <v>0.467361111111111</v>
      </c>
      <c r="L26" s="114">
        <f t="shared" si="5"/>
        <v>0.5506944444444444</v>
      </c>
      <c r="M26" s="114">
        <f t="shared" si="6"/>
        <v>0.654861111111111</v>
      </c>
      <c r="O26" s="110" t="s">
        <v>255</v>
      </c>
      <c r="P26" s="111" t="s">
        <v>64</v>
      </c>
      <c r="Q26" s="112">
        <f t="shared" si="1"/>
        <v>44</v>
      </c>
      <c r="R26" s="113">
        <v>2.2</v>
      </c>
      <c r="S26" s="112">
        <f t="shared" si="7"/>
        <v>22.9</v>
      </c>
      <c r="T26" s="114">
        <v>0.0020833333333333333</v>
      </c>
      <c r="U26" s="114">
        <f t="shared" si="8"/>
        <v>0.031249999999999993</v>
      </c>
      <c r="V26" s="114">
        <f t="shared" si="9"/>
        <v>0.27430555555555547</v>
      </c>
      <c r="W26" s="114">
        <f t="shared" si="10"/>
        <v>0.3645833333333332</v>
      </c>
      <c r="X26" s="114">
        <f t="shared" si="11"/>
        <v>0.4062499999999999</v>
      </c>
      <c r="Y26" s="114">
        <f t="shared" si="12"/>
        <v>0.5312499999999999</v>
      </c>
      <c r="Z26" s="115">
        <f t="shared" si="13"/>
        <v>0.6145833333333333</v>
      </c>
      <c r="AA26" s="119"/>
      <c r="AC26" s="50"/>
      <c r="AD26" s="50"/>
      <c r="AE26" s="50"/>
      <c r="AF26" s="50"/>
      <c r="AG26" s="50"/>
    </row>
    <row r="27" spans="1:33" s="51" customFormat="1" ht="10.5">
      <c r="A27" s="110" t="s">
        <v>256</v>
      </c>
      <c r="B27" s="111" t="s">
        <v>64</v>
      </c>
      <c r="C27" s="112">
        <f t="shared" si="0"/>
        <v>41.99999999999999</v>
      </c>
      <c r="D27" s="113">
        <v>1.4</v>
      </c>
      <c r="E27" s="112">
        <f t="shared" si="16"/>
        <v>25.9</v>
      </c>
      <c r="F27" s="114">
        <v>0.001388888888888889</v>
      </c>
      <c r="G27" s="115">
        <f t="shared" si="15"/>
        <v>0.03124999999999999</v>
      </c>
      <c r="H27" s="119"/>
      <c r="I27" s="117">
        <f t="shared" si="2"/>
        <v>0.3020833333333332</v>
      </c>
      <c r="J27" s="114">
        <f t="shared" si="3"/>
        <v>0.3437499999999999</v>
      </c>
      <c r="K27" s="114">
        <f t="shared" si="4"/>
        <v>0.4687499999999999</v>
      </c>
      <c r="L27" s="114">
        <f t="shared" si="5"/>
        <v>0.5520833333333333</v>
      </c>
      <c r="M27" s="114">
        <f t="shared" si="6"/>
        <v>0.6562499999999999</v>
      </c>
      <c r="O27" s="110" t="s">
        <v>257</v>
      </c>
      <c r="P27" s="111" t="s">
        <v>64</v>
      </c>
      <c r="Q27" s="112">
        <f t="shared" si="1"/>
        <v>35.99999999999999</v>
      </c>
      <c r="R27" s="113">
        <v>1.2</v>
      </c>
      <c r="S27" s="112">
        <f t="shared" si="7"/>
        <v>24.099999999999998</v>
      </c>
      <c r="T27" s="114">
        <v>0.001388888888888889</v>
      </c>
      <c r="U27" s="114">
        <f t="shared" si="8"/>
        <v>0.032638888888888884</v>
      </c>
      <c r="V27" s="114">
        <f t="shared" si="9"/>
        <v>0.27569444444444435</v>
      </c>
      <c r="W27" s="114">
        <f t="shared" si="10"/>
        <v>0.3659722222222221</v>
      </c>
      <c r="X27" s="114">
        <f t="shared" si="11"/>
        <v>0.4076388888888888</v>
      </c>
      <c r="Y27" s="114">
        <f t="shared" si="12"/>
        <v>0.5326388888888888</v>
      </c>
      <c r="Z27" s="115">
        <f t="shared" si="13"/>
        <v>0.6159722222222221</v>
      </c>
      <c r="AA27" s="119"/>
      <c r="AC27" s="50"/>
      <c r="AD27" s="50"/>
      <c r="AE27" s="50"/>
      <c r="AF27" s="50"/>
      <c r="AG27" s="50"/>
    </row>
    <row r="28" spans="1:33" s="51" customFormat="1" ht="10.5">
      <c r="A28" s="110" t="s">
        <v>258</v>
      </c>
      <c r="B28" s="111" t="s">
        <v>64</v>
      </c>
      <c r="C28" s="112">
        <f t="shared" si="0"/>
        <v>42</v>
      </c>
      <c r="D28" s="113">
        <v>2.1</v>
      </c>
      <c r="E28" s="112">
        <f t="shared" si="16"/>
        <v>28</v>
      </c>
      <c r="F28" s="114">
        <v>0.0020833333333333333</v>
      </c>
      <c r="G28" s="115">
        <f t="shared" si="15"/>
        <v>0.033333333333333326</v>
      </c>
      <c r="H28" s="119"/>
      <c r="I28" s="117">
        <f t="shared" si="2"/>
        <v>0.30416666666666653</v>
      </c>
      <c r="J28" s="114">
        <f t="shared" si="3"/>
        <v>0.3458333333333332</v>
      </c>
      <c r="K28" s="114">
        <f t="shared" si="4"/>
        <v>0.4708333333333332</v>
      </c>
      <c r="L28" s="114">
        <f t="shared" si="5"/>
        <v>0.5541666666666666</v>
      </c>
      <c r="M28" s="114">
        <f t="shared" si="6"/>
        <v>0.6583333333333332</v>
      </c>
      <c r="O28" s="110" t="s">
        <v>259</v>
      </c>
      <c r="P28" s="111" t="s">
        <v>64</v>
      </c>
      <c r="Q28" s="112">
        <f t="shared" si="1"/>
        <v>35.99999999999999</v>
      </c>
      <c r="R28" s="113">
        <v>1.2</v>
      </c>
      <c r="S28" s="112">
        <f t="shared" si="7"/>
        <v>25.299999999999997</v>
      </c>
      <c r="T28" s="114">
        <v>0.001388888888888889</v>
      </c>
      <c r="U28" s="114">
        <f t="shared" si="8"/>
        <v>0.034027777777777775</v>
      </c>
      <c r="V28" s="114">
        <f t="shared" si="9"/>
        <v>0.27708333333333324</v>
      </c>
      <c r="W28" s="114">
        <f t="shared" si="10"/>
        <v>0.36736111111111097</v>
      </c>
      <c r="X28" s="114">
        <f t="shared" si="11"/>
        <v>0.40902777777777766</v>
      </c>
      <c r="Y28" s="114">
        <f t="shared" si="12"/>
        <v>0.5340277777777777</v>
      </c>
      <c r="Z28" s="115">
        <f t="shared" si="13"/>
        <v>0.617361111111111</v>
      </c>
      <c r="AA28" s="119"/>
      <c r="AC28" s="50"/>
      <c r="AD28" s="50"/>
      <c r="AE28" s="50"/>
      <c r="AF28" s="50"/>
      <c r="AG28" s="50"/>
    </row>
    <row r="29" spans="1:33" s="51" customFormat="1" ht="10.5">
      <c r="A29" s="110" t="s">
        <v>260</v>
      </c>
      <c r="B29" s="111" t="s">
        <v>64</v>
      </c>
      <c r="C29" s="112">
        <f t="shared" si="0"/>
        <v>45</v>
      </c>
      <c r="D29" s="113">
        <v>1.5</v>
      </c>
      <c r="E29" s="112">
        <f t="shared" si="16"/>
        <v>29.5</v>
      </c>
      <c r="F29" s="114">
        <v>0.001388888888888889</v>
      </c>
      <c r="G29" s="115">
        <f t="shared" si="15"/>
        <v>0.03472222222222222</v>
      </c>
      <c r="H29" s="119"/>
      <c r="I29" s="117">
        <f t="shared" si="2"/>
        <v>0.3055555555555554</v>
      </c>
      <c r="J29" s="114">
        <f t="shared" si="3"/>
        <v>0.3472222222222221</v>
      </c>
      <c r="K29" s="114">
        <f t="shared" si="4"/>
        <v>0.4722222222222221</v>
      </c>
      <c r="L29" s="114">
        <f t="shared" si="5"/>
        <v>0.5555555555555555</v>
      </c>
      <c r="M29" s="114">
        <f t="shared" si="6"/>
        <v>0.6597222222222221</v>
      </c>
      <c r="O29" s="110" t="s">
        <v>261</v>
      </c>
      <c r="P29" s="111" t="s">
        <v>64</v>
      </c>
      <c r="Q29" s="112">
        <f t="shared" si="1"/>
        <v>39</v>
      </c>
      <c r="R29" s="113">
        <v>1.3</v>
      </c>
      <c r="S29" s="112">
        <f t="shared" si="7"/>
        <v>26.599999999999998</v>
      </c>
      <c r="T29" s="114">
        <v>0.001388888888888889</v>
      </c>
      <c r="U29" s="114">
        <f t="shared" si="8"/>
        <v>0.035416666666666666</v>
      </c>
      <c r="V29" s="114">
        <f t="shared" si="9"/>
        <v>0.2784722222222221</v>
      </c>
      <c r="W29" s="114">
        <f t="shared" si="10"/>
        <v>0.36874999999999986</v>
      </c>
      <c r="X29" s="114">
        <f t="shared" si="11"/>
        <v>0.41041666666666654</v>
      </c>
      <c r="Y29" s="114">
        <f t="shared" si="12"/>
        <v>0.5354166666666665</v>
      </c>
      <c r="Z29" s="115">
        <f t="shared" si="13"/>
        <v>0.6187499999999999</v>
      </c>
      <c r="AA29" s="119"/>
      <c r="AC29" s="50"/>
      <c r="AD29" s="50"/>
      <c r="AE29" s="50"/>
      <c r="AF29" s="50"/>
      <c r="AG29" s="50"/>
    </row>
    <row r="30" spans="1:33" s="51" customFormat="1" ht="10.5">
      <c r="A30" s="110" t="s">
        <v>262</v>
      </c>
      <c r="B30" s="111" t="s">
        <v>64</v>
      </c>
      <c r="C30" s="112">
        <f t="shared" si="0"/>
        <v>40</v>
      </c>
      <c r="D30" s="113">
        <v>2</v>
      </c>
      <c r="E30" s="112">
        <f t="shared" si="16"/>
        <v>31.5</v>
      </c>
      <c r="F30" s="114">
        <v>0.0020833333333333333</v>
      </c>
      <c r="G30" s="115">
        <f t="shared" si="15"/>
        <v>0.03680555555555555</v>
      </c>
      <c r="H30" s="119"/>
      <c r="I30" s="117">
        <f t="shared" si="2"/>
        <v>0.30763888888888874</v>
      </c>
      <c r="J30" s="114">
        <f t="shared" si="3"/>
        <v>0.3493055555555554</v>
      </c>
      <c r="K30" s="114">
        <f t="shared" si="4"/>
        <v>0.4743055555555554</v>
      </c>
      <c r="L30" s="114">
        <f t="shared" si="5"/>
        <v>0.5576388888888888</v>
      </c>
      <c r="M30" s="114">
        <f t="shared" si="6"/>
        <v>0.6618055555555554</v>
      </c>
      <c r="O30" s="110" t="s">
        <v>263</v>
      </c>
      <c r="P30" s="111" t="s">
        <v>64</v>
      </c>
      <c r="Q30" s="112">
        <f t="shared" si="1"/>
        <v>33</v>
      </c>
      <c r="R30" s="113">
        <v>1.1</v>
      </c>
      <c r="S30" s="112">
        <f t="shared" si="7"/>
        <v>27.7</v>
      </c>
      <c r="T30" s="114">
        <v>0.001388888888888889</v>
      </c>
      <c r="U30" s="114">
        <f t="shared" si="8"/>
        <v>0.03680555555555556</v>
      </c>
      <c r="V30" s="114">
        <f t="shared" si="9"/>
        <v>0.279861111111111</v>
      </c>
      <c r="W30" s="114">
        <f t="shared" si="10"/>
        <v>0.37013888888888874</v>
      </c>
      <c r="X30" s="114">
        <f t="shared" si="11"/>
        <v>0.4118055555555554</v>
      </c>
      <c r="Y30" s="114">
        <f t="shared" si="12"/>
        <v>0.5368055555555554</v>
      </c>
      <c r="Z30" s="115">
        <f t="shared" si="13"/>
        <v>0.6201388888888888</v>
      </c>
      <c r="AA30" s="119"/>
      <c r="AC30" s="50"/>
      <c r="AD30" s="50"/>
      <c r="AE30" s="50"/>
      <c r="AF30" s="50"/>
      <c r="AG30" s="50"/>
    </row>
    <row r="31" spans="1:33" s="51" customFormat="1" ht="10.5">
      <c r="A31" s="110" t="s">
        <v>264</v>
      </c>
      <c r="B31" s="111" t="s">
        <v>64</v>
      </c>
      <c r="C31" s="112">
        <f t="shared" si="0"/>
        <v>41.99999999999999</v>
      </c>
      <c r="D31" s="113">
        <v>0.7</v>
      </c>
      <c r="E31" s="112">
        <f t="shared" si="16"/>
        <v>32.2</v>
      </c>
      <c r="F31" s="114">
        <v>0.0006944444444444445</v>
      </c>
      <c r="G31" s="115">
        <f t="shared" si="15"/>
        <v>0.03749999999999999</v>
      </c>
      <c r="H31" s="119"/>
      <c r="I31" s="117">
        <f t="shared" si="2"/>
        <v>0.3083333333333332</v>
      </c>
      <c r="J31" s="114">
        <f t="shared" si="3"/>
        <v>0.34999999999999987</v>
      </c>
      <c r="K31" s="114">
        <f t="shared" si="4"/>
        <v>0.47499999999999987</v>
      </c>
      <c r="L31" s="114">
        <f t="shared" si="5"/>
        <v>0.5583333333333332</v>
      </c>
      <c r="M31" s="114">
        <f t="shared" si="6"/>
        <v>0.6624999999999999</v>
      </c>
      <c r="O31" s="110" t="s">
        <v>265</v>
      </c>
      <c r="P31" s="111" t="s">
        <v>64</v>
      </c>
      <c r="Q31" s="112">
        <f t="shared" si="1"/>
        <v>35.99999999999999</v>
      </c>
      <c r="R31" s="113">
        <v>1.2</v>
      </c>
      <c r="S31" s="112">
        <f t="shared" si="7"/>
        <v>28.9</v>
      </c>
      <c r="T31" s="114">
        <v>0.001388888888888889</v>
      </c>
      <c r="U31" s="114">
        <f t="shared" si="8"/>
        <v>0.03819444444444445</v>
      </c>
      <c r="V31" s="114">
        <f t="shared" si="9"/>
        <v>0.2812499999999999</v>
      </c>
      <c r="W31" s="114">
        <f t="shared" si="10"/>
        <v>0.3715277777777776</v>
      </c>
      <c r="X31" s="114">
        <f t="shared" si="11"/>
        <v>0.4131944444444443</v>
      </c>
      <c r="Y31" s="114">
        <f t="shared" si="12"/>
        <v>0.5381944444444443</v>
      </c>
      <c r="Z31" s="115">
        <f t="shared" si="13"/>
        <v>0.6215277777777777</v>
      </c>
      <c r="AA31" s="119"/>
      <c r="AC31" s="50"/>
      <c r="AD31" s="50"/>
      <c r="AE31" s="50"/>
      <c r="AF31" s="50"/>
      <c r="AG31" s="50"/>
    </row>
    <row r="32" spans="1:33" s="51" customFormat="1" ht="10.5">
      <c r="A32" s="110" t="s">
        <v>266</v>
      </c>
      <c r="B32" s="111" t="s">
        <v>64</v>
      </c>
      <c r="C32" s="112">
        <f t="shared" si="0"/>
        <v>24</v>
      </c>
      <c r="D32" s="113">
        <v>0.8</v>
      </c>
      <c r="E32" s="112">
        <f t="shared" si="16"/>
        <v>33</v>
      </c>
      <c r="F32" s="114">
        <v>0.001388888888888889</v>
      </c>
      <c r="G32" s="115">
        <f t="shared" si="15"/>
        <v>0.03888888888888888</v>
      </c>
      <c r="H32" s="119"/>
      <c r="I32" s="117">
        <f t="shared" si="2"/>
        <v>0.30972222222222207</v>
      </c>
      <c r="J32" s="114">
        <f t="shared" si="3"/>
        <v>0.35138888888888875</v>
      </c>
      <c r="K32" s="114">
        <f t="shared" si="4"/>
        <v>0.47638888888888875</v>
      </c>
      <c r="L32" s="114">
        <f t="shared" si="5"/>
        <v>0.5597222222222221</v>
      </c>
      <c r="M32" s="114">
        <f t="shared" si="6"/>
        <v>0.6638888888888888</v>
      </c>
      <c r="O32" s="110" t="s">
        <v>267</v>
      </c>
      <c r="P32" s="111" t="s">
        <v>64</v>
      </c>
      <c r="Q32" s="112">
        <f t="shared" si="1"/>
        <v>36</v>
      </c>
      <c r="R32" s="113">
        <v>3</v>
      </c>
      <c r="S32" s="112">
        <f t="shared" si="7"/>
        <v>31.9</v>
      </c>
      <c r="T32" s="114">
        <v>0.003472222222222222</v>
      </c>
      <c r="U32" s="114">
        <f t="shared" si="8"/>
        <v>0.04166666666666667</v>
      </c>
      <c r="V32" s="114">
        <f t="shared" si="9"/>
        <v>0.2847222222222221</v>
      </c>
      <c r="W32" s="114">
        <f t="shared" si="10"/>
        <v>0.37499999999999983</v>
      </c>
      <c r="X32" s="114">
        <f t="shared" si="11"/>
        <v>0.4166666666666665</v>
      </c>
      <c r="Y32" s="114">
        <f t="shared" si="12"/>
        <v>0.5416666666666665</v>
      </c>
      <c r="Z32" s="115">
        <f t="shared" si="13"/>
        <v>0.6249999999999999</v>
      </c>
      <c r="AA32" s="119"/>
      <c r="AC32" s="50"/>
      <c r="AD32" s="50"/>
      <c r="AE32" s="50"/>
      <c r="AF32" s="50"/>
      <c r="AG32" s="50"/>
    </row>
    <row r="33" spans="1:33" s="51" customFormat="1" ht="10.5">
      <c r="A33" s="110" t="s">
        <v>268</v>
      </c>
      <c r="B33" s="111" t="s">
        <v>64</v>
      </c>
      <c r="C33" s="112">
        <f t="shared" si="0"/>
        <v>27</v>
      </c>
      <c r="D33" s="113">
        <v>0.9</v>
      </c>
      <c r="E33" s="112">
        <f t="shared" si="16"/>
        <v>33.9</v>
      </c>
      <c r="F33" s="114">
        <v>0.001388888888888889</v>
      </c>
      <c r="G33" s="115">
        <f t="shared" si="15"/>
        <v>0.04027777777777777</v>
      </c>
      <c r="H33" s="119"/>
      <c r="I33" s="117">
        <f t="shared" si="2"/>
        <v>0.31111111111111095</v>
      </c>
      <c r="J33" s="114">
        <f t="shared" si="3"/>
        <v>0.35277777777777763</v>
      </c>
      <c r="K33" s="114">
        <f t="shared" si="4"/>
        <v>0.47777777777777763</v>
      </c>
      <c r="L33" s="114">
        <f t="shared" si="5"/>
        <v>0.561111111111111</v>
      </c>
      <c r="M33" s="114">
        <f t="shared" si="6"/>
        <v>0.6652777777777776</v>
      </c>
      <c r="O33" s="110" t="s">
        <v>63</v>
      </c>
      <c r="P33" s="111" t="s">
        <v>64</v>
      </c>
      <c r="Q33" s="112">
        <f t="shared" si="1"/>
        <v>35.99999999999999</v>
      </c>
      <c r="R33" s="113">
        <v>0.6</v>
      </c>
      <c r="S33" s="112">
        <f t="shared" si="7"/>
        <v>32.5</v>
      </c>
      <c r="T33" s="114">
        <v>0.0006944444444444445</v>
      </c>
      <c r="U33" s="114">
        <f t="shared" si="8"/>
        <v>0.04236111111111111</v>
      </c>
      <c r="V33" s="114">
        <f t="shared" si="9"/>
        <v>0.28541666666666654</v>
      </c>
      <c r="W33" s="114">
        <f t="shared" si="10"/>
        <v>0.3756944444444443</v>
      </c>
      <c r="X33" s="114">
        <f t="shared" si="11"/>
        <v>0.41736111111111096</v>
      </c>
      <c r="Y33" s="114">
        <f t="shared" si="12"/>
        <v>0.542361111111111</v>
      </c>
      <c r="Z33" s="115">
        <f t="shared" si="13"/>
        <v>0.6256944444444443</v>
      </c>
      <c r="AA33" s="119"/>
      <c r="AC33" s="50"/>
      <c r="AD33" s="50"/>
      <c r="AE33" s="50"/>
      <c r="AF33" s="50"/>
      <c r="AG33" s="50"/>
    </row>
    <row r="34" spans="1:33" s="51" customFormat="1" ht="10.5">
      <c r="A34" s="110" t="s">
        <v>242</v>
      </c>
      <c r="B34" s="111" t="s">
        <v>30</v>
      </c>
      <c r="C34" s="112">
        <f t="shared" si="0"/>
        <v>33</v>
      </c>
      <c r="D34" s="113">
        <v>1.1</v>
      </c>
      <c r="E34" s="112">
        <f t="shared" si="16"/>
        <v>35</v>
      </c>
      <c r="F34" s="114">
        <v>0.001388888888888889</v>
      </c>
      <c r="G34" s="115">
        <f t="shared" si="15"/>
        <v>0.041666666666666664</v>
      </c>
      <c r="H34" s="119"/>
      <c r="I34" s="117">
        <f t="shared" si="2"/>
        <v>0.31249999999999983</v>
      </c>
      <c r="J34" s="114">
        <f t="shared" si="3"/>
        <v>0.3541666666666665</v>
      </c>
      <c r="K34" s="114">
        <f t="shared" si="4"/>
        <v>0.4791666666666665</v>
      </c>
      <c r="L34" s="114">
        <f t="shared" si="5"/>
        <v>0.5624999999999999</v>
      </c>
      <c r="M34" s="114">
        <f t="shared" si="6"/>
        <v>0.6666666666666665</v>
      </c>
      <c r="O34" s="110" t="s">
        <v>68</v>
      </c>
      <c r="P34" s="111" t="s">
        <v>64</v>
      </c>
      <c r="Q34" s="112">
        <f t="shared" si="1"/>
        <v>44</v>
      </c>
      <c r="R34" s="113">
        <v>2.2</v>
      </c>
      <c r="S34" s="112">
        <f t="shared" si="7"/>
        <v>34.7</v>
      </c>
      <c r="T34" s="114">
        <v>0.0020833333333333333</v>
      </c>
      <c r="U34" s="114">
        <f t="shared" si="8"/>
        <v>0.044444444444444446</v>
      </c>
      <c r="V34" s="114">
        <f t="shared" si="9"/>
        <v>0.28749999999999987</v>
      </c>
      <c r="W34" s="114">
        <f t="shared" si="10"/>
        <v>0.3777777777777776</v>
      </c>
      <c r="X34" s="114">
        <f t="shared" si="11"/>
        <v>0.4194444444444443</v>
      </c>
      <c r="Y34" s="114">
        <f t="shared" si="12"/>
        <v>0.5444444444444443</v>
      </c>
      <c r="Z34" s="115">
        <f t="shared" si="13"/>
        <v>0.6277777777777777</v>
      </c>
      <c r="AA34" s="119"/>
      <c r="AC34" s="50"/>
      <c r="AD34" s="50"/>
      <c r="AE34" s="50"/>
      <c r="AF34" s="50"/>
      <c r="AG34" s="50"/>
    </row>
    <row r="35" spans="1:33" s="51" customFormat="1" ht="10.5">
      <c r="A35" s="110" t="s">
        <v>241</v>
      </c>
      <c r="B35" s="111" t="s">
        <v>30</v>
      </c>
      <c r="C35" s="112">
        <f t="shared" si="0"/>
        <v>45</v>
      </c>
      <c r="D35" s="113">
        <v>3</v>
      </c>
      <c r="E35" s="112">
        <f t="shared" si="16"/>
        <v>38</v>
      </c>
      <c r="F35" s="114">
        <v>0.002777777777777778</v>
      </c>
      <c r="G35" s="115">
        <f t="shared" si="15"/>
        <v>0.04444444444444444</v>
      </c>
      <c r="H35" s="119"/>
      <c r="I35" s="117">
        <f t="shared" si="2"/>
        <v>0.3152777777777776</v>
      </c>
      <c r="J35" s="114">
        <f t="shared" si="3"/>
        <v>0.3569444444444443</v>
      </c>
      <c r="K35" s="114">
        <f t="shared" si="4"/>
        <v>0.4819444444444443</v>
      </c>
      <c r="L35" s="114">
        <f t="shared" si="5"/>
        <v>0.5652777777777777</v>
      </c>
      <c r="M35" s="114">
        <f t="shared" si="6"/>
        <v>0.6694444444444443</v>
      </c>
      <c r="O35" s="110" t="s">
        <v>72</v>
      </c>
      <c r="P35" s="111" t="s">
        <v>64</v>
      </c>
      <c r="Q35" s="112">
        <f t="shared" si="1"/>
        <v>35.99999999999999</v>
      </c>
      <c r="R35" s="113">
        <v>1.2</v>
      </c>
      <c r="S35" s="112">
        <f t="shared" si="7"/>
        <v>35.900000000000006</v>
      </c>
      <c r="T35" s="114">
        <v>0.001388888888888889</v>
      </c>
      <c r="U35" s="114">
        <f t="shared" si="8"/>
        <v>0.04583333333333334</v>
      </c>
      <c r="V35" s="114">
        <f t="shared" si="9"/>
        <v>0.28888888888888875</v>
      </c>
      <c r="W35" s="114">
        <f t="shared" si="10"/>
        <v>0.3791666666666665</v>
      </c>
      <c r="X35" s="114">
        <f t="shared" si="11"/>
        <v>0.42083333333333317</v>
      </c>
      <c r="Y35" s="114">
        <f t="shared" si="12"/>
        <v>0.5458333333333332</v>
      </c>
      <c r="Z35" s="115">
        <f t="shared" si="13"/>
        <v>0.6291666666666665</v>
      </c>
      <c r="AA35" s="119"/>
      <c r="AC35" s="50"/>
      <c r="AD35" s="50"/>
      <c r="AE35" s="50"/>
      <c r="AF35" s="50"/>
      <c r="AG35" s="50"/>
    </row>
    <row r="36" spans="1:33" s="51" customFormat="1" ht="10.5">
      <c r="A36" s="110" t="s">
        <v>240</v>
      </c>
      <c r="B36" s="111" t="s">
        <v>30</v>
      </c>
      <c r="C36" s="112">
        <f t="shared" si="0"/>
        <v>24</v>
      </c>
      <c r="D36" s="113">
        <v>0.8</v>
      </c>
      <c r="E36" s="112">
        <f t="shared" si="16"/>
        <v>38.8</v>
      </c>
      <c r="F36" s="114">
        <v>0.001388888888888889</v>
      </c>
      <c r="G36" s="115">
        <f t="shared" si="15"/>
        <v>0.04583333333333333</v>
      </c>
      <c r="H36" s="120"/>
      <c r="I36" s="117">
        <f t="shared" si="2"/>
        <v>0.3166666666666665</v>
      </c>
      <c r="J36" s="114">
        <f t="shared" si="3"/>
        <v>0.35833333333333317</v>
      </c>
      <c r="K36" s="114">
        <f t="shared" si="4"/>
        <v>0.48333333333333317</v>
      </c>
      <c r="L36" s="114">
        <f t="shared" si="5"/>
        <v>0.5666666666666665</v>
      </c>
      <c r="M36" s="114">
        <f t="shared" si="6"/>
        <v>0.6708333333333332</v>
      </c>
      <c r="O36" s="110" t="s">
        <v>76</v>
      </c>
      <c r="P36" s="111" t="s">
        <v>77</v>
      </c>
      <c r="Q36" s="112">
        <f t="shared" si="1"/>
        <v>38</v>
      </c>
      <c r="R36" s="113">
        <v>1.9</v>
      </c>
      <c r="S36" s="112">
        <f t="shared" si="7"/>
        <v>37.800000000000004</v>
      </c>
      <c r="T36" s="114">
        <v>0.0020833333333333333</v>
      </c>
      <c r="U36" s="114">
        <f t="shared" si="8"/>
        <v>0.04791666666666667</v>
      </c>
      <c r="V36" s="114">
        <f t="shared" si="9"/>
        <v>0.2909722222222221</v>
      </c>
      <c r="W36" s="114">
        <f t="shared" si="10"/>
        <v>0.3812499999999998</v>
      </c>
      <c r="X36" s="114">
        <f t="shared" si="11"/>
        <v>0.4229166666666665</v>
      </c>
      <c r="Y36" s="114">
        <f t="shared" si="12"/>
        <v>0.5479166666666665</v>
      </c>
      <c r="Z36" s="115">
        <f t="shared" si="13"/>
        <v>0.6312499999999999</v>
      </c>
      <c r="AA36" s="119"/>
      <c r="AC36" s="50"/>
      <c r="AD36" s="50"/>
      <c r="AE36" s="50"/>
      <c r="AF36" s="50"/>
      <c r="AG36" s="50"/>
    </row>
    <row r="37" spans="1:33" s="51" customFormat="1" ht="10.5">
      <c r="A37" s="110" t="s">
        <v>239</v>
      </c>
      <c r="B37" s="111" t="s">
        <v>30</v>
      </c>
      <c r="C37" s="112">
        <f t="shared" si="0"/>
        <v>41.99999999999999</v>
      </c>
      <c r="D37" s="113">
        <v>1.4</v>
      </c>
      <c r="E37" s="112">
        <f t="shared" si="16"/>
        <v>40.199999999999996</v>
      </c>
      <c r="F37" s="114">
        <v>0.001388888888888889</v>
      </c>
      <c r="G37" s="114">
        <f t="shared" si="15"/>
        <v>0.04722222222222222</v>
      </c>
      <c r="H37" s="120">
        <v>0.23263888888888887</v>
      </c>
      <c r="I37" s="114">
        <f t="shared" si="2"/>
        <v>0.31805555555555537</v>
      </c>
      <c r="J37" s="114">
        <f t="shared" si="3"/>
        <v>0.35972222222222205</v>
      </c>
      <c r="K37" s="114">
        <f t="shared" si="4"/>
        <v>0.48472222222222205</v>
      </c>
      <c r="L37" s="114">
        <f t="shared" si="5"/>
        <v>0.5680555555555554</v>
      </c>
      <c r="M37" s="114">
        <f t="shared" si="6"/>
        <v>0.672222222222222</v>
      </c>
      <c r="O37" s="110" t="s">
        <v>130</v>
      </c>
      <c r="P37" s="111" t="s">
        <v>77</v>
      </c>
      <c r="Q37" s="112">
        <f t="shared" si="1"/>
        <v>41.99999999999999</v>
      </c>
      <c r="R37" s="113">
        <v>1.4</v>
      </c>
      <c r="S37" s="112">
        <f t="shared" si="7"/>
        <v>39.2</v>
      </c>
      <c r="T37" s="114">
        <v>0.001388888888888889</v>
      </c>
      <c r="U37" s="114">
        <f t="shared" si="8"/>
        <v>0.04930555555555556</v>
      </c>
      <c r="V37" s="114">
        <f t="shared" si="9"/>
        <v>0.29236111111111096</v>
      </c>
      <c r="W37" s="114">
        <f t="shared" si="10"/>
        <v>0.3826388888888887</v>
      </c>
      <c r="X37" s="114">
        <f t="shared" si="11"/>
        <v>0.4243055555555554</v>
      </c>
      <c r="Y37" s="114">
        <f t="shared" si="12"/>
        <v>0.5493055555555554</v>
      </c>
      <c r="Z37" s="115">
        <f t="shared" si="13"/>
        <v>0.6326388888888888</v>
      </c>
      <c r="AA37" s="119"/>
      <c r="AC37" s="50"/>
      <c r="AD37" s="50"/>
      <c r="AE37" s="50"/>
      <c r="AF37" s="50"/>
      <c r="AG37" s="50"/>
    </row>
    <row r="38" spans="1:33" s="51" customFormat="1" ht="10.5">
      <c r="A38" s="110" t="s">
        <v>269</v>
      </c>
      <c r="B38" s="111" t="s">
        <v>64</v>
      </c>
      <c r="C38" s="112">
        <f t="shared" si="0"/>
        <v>30</v>
      </c>
      <c r="D38" s="113">
        <v>1</v>
      </c>
      <c r="E38" s="112">
        <f t="shared" si="16"/>
        <v>41.199999999999996</v>
      </c>
      <c r="F38" s="114">
        <v>0.001388888888888889</v>
      </c>
      <c r="G38" s="114">
        <f t="shared" si="15"/>
        <v>0.04861111111111111</v>
      </c>
      <c r="H38" s="114">
        <f aca="true" t="shared" si="17" ref="H38:H43">H37+F38</f>
        <v>0.23402777777777775</v>
      </c>
      <c r="I38" s="114">
        <f t="shared" si="2"/>
        <v>0.31944444444444425</v>
      </c>
      <c r="J38" s="114">
        <f t="shared" si="3"/>
        <v>0.36111111111111094</v>
      </c>
      <c r="K38" s="114">
        <f t="shared" si="4"/>
        <v>0.48611111111111094</v>
      </c>
      <c r="L38" s="114">
        <f t="shared" si="5"/>
        <v>0.5694444444444443</v>
      </c>
      <c r="M38" s="114">
        <f t="shared" si="6"/>
        <v>0.6736111111111109</v>
      </c>
      <c r="O38" s="110" t="s">
        <v>129</v>
      </c>
      <c r="P38" s="111" t="s">
        <v>77</v>
      </c>
      <c r="Q38" s="112">
        <f t="shared" si="1"/>
        <v>48</v>
      </c>
      <c r="R38" s="113">
        <v>0.8</v>
      </c>
      <c r="S38" s="112">
        <f t="shared" si="7"/>
        <v>40</v>
      </c>
      <c r="T38" s="114">
        <v>0.0006944444444444445</v>
      </c>
      <c r="U38" s="114">
        <f t="shared" si="8"/>
        <v>0.05</v>
      </c>
      <c r="V38" s="114">
        <f t="shared" si="9"/>
        <v>0.2930555555555554</v>
      </c>
      <c r="W38" s="114">
        <f t="shared" si="10"/>
        <v>0.38333333333333314</v>
      </c>
      <c r="X38" s="114">
        <f t="shared" si="11"/>
        <v>0.4249999999999998</v>
      </c>
      <c r="Y38" s="114">
        <f t="shared" si="12"/>
        <v>0.5499999999999998</v>
      </c>
      <c r="Z38" s="115">
        <f t="shared" si="13"/>
        <v>0.6333333333333332</v>
      </c>
      <c r="AA38" s="119"/>
      <c r="AC38" s="50"/>
      <c r="AD38" s="50"/>
      <c r="AE38" s="50"/>
      <c r="AF38" s="50"/>
      <c r="AG38" s="50"/>
    </row>
    <row r="39" spans="1:33" s="51" customFormat="1" ht="10.5">
      <c r="A39" s="110" t="s">
        <v>270</v>
      </c>
      <c r="B39" s="111" t="s">
        <v>64</v>
      </c>
      <c r="C39" s="112">
        <f t="shared" si="0"/>
        <v>45</v>
      </c>
      <c r="D39" s="113">
        <v>1.5</v>
      </c>
      <c r="E39" s="112">
        <f t="shared" si="16"/>
        <v>42.699999999999996</v>
      </c>
      <c r="F39" s="114">
        <v>0.001388888888888889</v>
      </c>
      <c r="G39" s="114">
        <f t="shared" si="15"/>
        <v>0.05</v>
      </c>
      <c r="H39" s="114">
        <f t="shared" si="17"/>
        <v>0.23541666666666664</v>
      </c>
      <c r="I39" s="114">
        <f t="shared" si="2"/>
        <v>0.32083333333333314</v>
      </c>
      <c r="J39" s="114">
        <f t="shared" si="3"/>
        <v>0.3624999999999998</v>
      </c>
      <c r="K39" s="114">
        <f t="shared" si="4"/>
        <v>0.4874999999999998</v>
      </c>
      <c r="L39" s="114">
        <f t="shared" si="5"/>
        <v>0.5708333333333332</v>
      </c>
      <c r="M39" s="114">
        <f t="shared" si="6"/>
        <v>0.6749999999999998</v>
      </c>
      <c r="O39" s="110" t="s">
        <v>128</v>
      </c>
      <c r="P39" s="111" t="s">
        <v>77</v>
      </c>
      <c r="Q39" s="112">
        <f t="shared" si="1"/>
        <v>38</v>
      </c>
      <c r="R39" s="113">
        <v>1.9</v>
      </c>
      <c r="S39" s="112">
        <f t="shared" si="7"/>
        <v>41.9</v>
      </c>
      <c r="T39" s="114">
        <v>0.0020833333333333333</v>
      </c>
      <c r="U39" s="114">
        <f t="shared" si="8"/>
        <v>0.052083333333333336</v>
      </c>
      <c r="V39" s="114">
        <f t="shared" si="9"/>
        <v>0.29513888888888873</v>
      </c>
      <c r="W39" s="114">
        <f t="shared" si="10"/>
        <v>0.38541666666666646</v>
      </c>
      <c r="X39" s="114">
        <f t="shared" si="11"/>
        <v>0.42708333333333315</v>
      </c>
      <c r="Y39" s="114">
        <f t="shared" si="12"/>
        <v>0.5520833333333331</v>
      </c>
      <c r="Z39" s="115">
        <f t="shared" si="13"/>
        <v>0.6354166666666665</v>
      </c>
      <c r="AA39" s="119"/>
      <c r="AC39" s="50"/>
      <c r="AD39" s="50"/>
      <c r="AE39" s="50"/>
      <c r="AF39" s="50"/>
      <c r="AG39" s="50"/>
    </row>
    <row r="40" spans="1:33" s="51" customFormat="1" ht="10.5">
      <c r="A40" s="110" t="s">
        <v>271</v>
      </c>
      <c r="B40" s="111" t="s">
        <v>64</v>
      </c>
      <c r="C40" s="112">
        <f t="shared" si="0"/>
        <v>44</v>
      </c>
      <c r="D40" s="113">
        <v>2.2</v>
      </c>
      <c r="E40" s="112">
        <f t="shared" si="16"/>
        <v>44.9</v>
      </c>
      <c r="F40" s="114">
        <v>0.0020833333333333333</v>
      </c>
      <c r="G40" s="114">
        <f t="shared" si="15"/>
        <v>0.052083333333333336</v>
      </c>
      <c r="H40" s="114">
        <f t="shared" si="17"/>
        <v>0.23749999999999996</v>
      </c>
      <c r="I40" s="114">
        <f t="shared" si="2"/>
        <v>0.32291666666666646</v>
      </c>
      <c r="J40" s="114">
        <f t="shared" si="3"/>
        <v>0.36458333333333315</v>
      </c>
      <c r="K40" s="114">
        <f t="shared" si="4"/>
        <v>0.48958333333333315</v>
      </c>
      <c r="L40" s="114">
        <f t="shared" si="5"/>
        <v>0.5729166666666665</v>
      </c>
      <c r="M40" s="114">
        <f t="shared" si="6"/>
        <v>0.6770833333333331</v>
      </c>
      <c r="O40" s="110" t="s">
        <v>131</v>
      </c>
      <c r="P40" s="111" t="s">
        <v>30</v>
      </c>
      <c r="Q40" s="112">
        <f t="shared" si="1"/>
        <v>43.20000000000001</v>
      </c>
      <c r="R40" s="113">
        <v>3.6</v>
      </c>
      <c r="S40" s="112">
        <f t="shared" si="7"/>
        <v>45.5</v>
      </c>
      <c r="T40" s="114">
        <v>0.003472222222222222</v>
      </c>
      <c r="U40" s="114">
        <f t="shared" si="8"/>
        <v>0.05555555555555556</v>
      </c>
      <c r="V40" s="114">
        <f t="shared" si="9"/>
        <v>0.29861111111111094</v>
      </c>
      <c r="W40" s="114">
        <f t="shared" si="10"/>
        <v>0.3888888888888887</v>
      </c>
      <c r="X40" s="114">
        <f t="shared" si="11"/>
        <v>0.43055555555555536</v>
      </c>
      <c r="Y40" s="114">
        <f t="shared" si="12"/>
        <v>0.5555555555555554</v>
      </c>
      <c r="Z40" s="115">
        <f t="shared" si="13"/>
        <v>0.6388888888888887</v>
      </c>
      <c r="AA40" s="119"/>
      <c r="AC40" s="50"/>
      <c r="AD40" s="50"/>
      <c r="AE40" s="50"/>
      <c r="AF40" s="50"/>
      <c r="AG40" s="50"/>
    </row>
    <row r="41" spans="1:33" s="51" customFormat="1" ht="10.5">
      <c r="A41" s="110" t="s">
        <v>272</v>
      </c>
      <c r="B41" s="111" t="s">
        <v>64</v>
      </c>
      <c r="C41" s="112">
        <f t="shared" si="0"/>
        <v>41.99999999999999</v>
      </c>
      <c r="D41" s="113">
        <v>0.7</v>
      </c>
      <c r="E41" s="112">
        <f t="shared" si="16"/>
        <v>45.6</v>
      </c>
      <c r="F41" s="114">
        <v>0.0006944444444444445</v>
      </c>
      <c r="G41" s="114">
        <f t="shared" si="15"/>
        <v>0.05277777777777778</v>
      </c>
      <c r="H41" s="114">
        <f t="shared" si="17"/>
        <v>0.2381944444444444</v>
      </c>
      <c r="I41" s="114">
        <f t="shared" si="2"/>
        <v>0.3236111111111109</v>
      </c>
      <c r="J41" s="114">
        <f t="shared" si="3"/>
        <v>0.3652777777777776</v>
      </c>
      <c r="K41" s="114">
        <f t="shared" si="4"/>
        <v>0.4902777777777776</v>
      </c>
      <c r="L41" s="114">
        <f t="shared" si="5"/>
        <v>0.573611111111111</v>
      </c>
      <c r="M41" s="114">
        <f t="shared" si="6"/>
        <v>0.6777777777777776</v>
      </c>
      <c r="O41" s="110" t="s">
        <v>132</v>
      </c>
      <c r="P41" s="111" t="s">
        <v>30</v>
      </c>
      <c r="Q41" s="112">
        <f t="shared" si="1"/>
        <v>20</v>
      </c>
      <c r="R41" s="113">
        <v>1</v>
      </c>
      <c r="S41" s="112">
        <f t="shared" si="7"/>
        <v>46.5</v>
      </c>
      <c r="T41" s="114">
        <v>0.0020833333333333333</v>
      </c>
      <c r="U41" s="114">
        <f t="shared" si="8"/>
        <v>0.05763888888888889</v>
      </c>
      <c r="V41" s="114">
        <f t="shared" si="9"/>
        <v>0.30069444444444426</v>
      </c>
      <c r="W41" s="114">
        <f t="shared" si="10"/>
        <v>0.390972222222222</v>
      </c>
      <c r="X41" s="114">
        <f t="shared" si="11"/>
        <v>0.4326388888888887</v>
      </c>
      <c r="Y41" s="114">
        <f t="shared" si="12"/>
        <v>0.5576388888888887</v>
      </c>
      <c r="Z41" s="115">
        <f t="shared" si="13"/>
        <v>0.640972222222222</v>
      </c>
      <c r="AA41" s="119"/>
      <c r="AC41" s="50"/>
      <c r="AD41" s="50"/>
      <c r="AE41" s="50"/>
      <c r="AF41" s="50"/>
      <c r="AG41" s="50"/>
    </row>
    <row r="42" spans="1:33" s="51" customFormat="1" ht="10.5">
      <c r="A42" s="110" t="s">
        <v>273</v>
      </c>
      <c r="B42" s="111" t="s">
        <v>64</v>
      </c>
      <c r="C42" s="112">
        <f t="shared" si="0"/>
        <v>42</v>
      </c>
      <c r="D42" s="113">
        <v>2.1</v>
      </c>
      <c r="E42" s="112">
        <f t="shared" si="16"/>
        <v>47.7</v>
      </c>
      <c r="F42" s="114">
        <v>0.0020833333333333333</v>
      </c>
      <c r="G42" s="114">
        <f t="shared" si="15"/>
        <v>0.05486111111111111</v>
      </c>
      <c r="H42" s="114">
        <f t="shared" si="17"/>
        <v>0.24027777777777773</v>
      </c>
      <c r="I42" s="114">
        <f t="shared" si="2"/>
        <v>0.32569444444444423</v>
      </c>
      <c r="J42" s="114">
        <f t="shared" si="3"/>
        <v>0.3673611111111109</v>
      </c>
      <c r="K42" s="114">
        <f t="shared" si="4"/>
        <v>0.4923611111111109</v>
      </c>
      <c r="L42" s="114">
        <f t="shared" si="5"/>
        <v>0.5756944444444443</v>
      </c>
      <c r="M42" s="114">
        <f t="shared" si="6"/>
        <v>0.6798611111111109</v>
      </c>
      <c r="O42" s="110" t="s">
        <v>133</v>
      </c>
      <c r="P42" s="111" t="s">
        <v>30</v>
      </c>
      <c r="Q42" s="112">
        <f t="shared" si="1"/>
        <v>27</v>
      </c>
      <c r="R42" s="113">
        <v>0.9</v>
      </c>
      <c r="S42" s="112">
        <f t="shared" si="7"/>
        <v>47.4</v>
      </c>
      <c r="T42" s="114">
        <v>0.001388888888888889</v>
      </c>
      <c r="U42" s="114">
        <f t="shared" si="8"/>
        <v>0.05902777777777778</v>
      </c>
      <c r="V42" s="114">
        <f t="shared" si="9"/>
        <v>0.30208333333333315</v>
      </c>
      <c r="W42" s="114">
        <f t="shared" si="10"/>
        <v>0.3923611111111109</v>
      </c>
      <c r="X42" s="114">
        <f t="shared" si="11"/>
        <v>0.43402777777777757</v>
      </c>
      <c r="Y42" s="114">
        <f t="shared" si="12"/>
        <v>0.5590277777777776</v>
      </c>
      <c r="Z42" s="115">
        <f t="shared" si="13"/>
        <v>0.6423611111111109</v>
      </c>
      <c r="AA42" s="119"/>
      <c r="AC42" s="50"/>
      <c r="AD42" s="50"/>
      <c r="AE42" s="50"/>
      <c r="AF42" s="50"/>
      <c r="AG42" s="50"/>
    </row>
    <row r="43" spans="1:33" s="51" customFormat="1" ht="10.5">
      <c r="A43" s="110" t="s">
        <v>233</v>
      </c>
      <c r="B43" s="111" t="s">
        <v>64</v>
      </c>
      <c r="C43" s="112">
        <f t="shared" si="0"/>
        <v>27</v>
      </c>
      <c r="D43" s="113">
        <v>0.9</v>
      </c>
      <c r="E43" s="112">
        <f t="shared" si="16"/>
        <v>48.6</v>
      </c>
      <c r="F43" s="114">
        <v>0.001388888888888889</v>
      </c>
      <c r="G43" s="114">
        <f t="shared" si="15"/>
        <v>0.05625</v>
      </c>
      <c r="H43" s="114">
        <f t="shared" si="17"/>
        <v>0.2416666666666666</v>
      </c>
      <c r="I43" s="114">
        <f t="shared" si="2"/>
        <v>0.3270833333333331</v>
      </c>
      <c r="J43" s="114">
        <f t="shared" si="3"/>
        <v>0.3687499999999998</v>
      </c>
      <c r="K43" s="114">
        <f t="shared" si="4"/>
        <v>0.4937499999999998</v>
      </c>
      <c r="L43" s="114">
        <f t="shared" si="5"/>
        <v>0.5770833333333332</v>
      </c>
      <c r="M43" s="114">
        <f t="shared" si="6"/>
        <v>0.6812499999999998</v>
      </c>
      <c r="O43" s="110" t="s">
        <v>27</v>
      </c>
      <c r="P43" s="111" t="s">
        <v>28</v>
      </c>
      <c r="Q43" s="112">
        <f t="shared" si="1"/>
        <v>16.5</v>
      </c>
      <c r="R43" s="113">
        <v>1.1</v>
      </c>
      <c r="S43" s="112">
        <f t="shared" si="7"/>
        <v>48.5</v>
      </c>
      <c r="T43" s="114">
        <v>0.002777777777777778</v>
      </c>
      <c r="U43" s="114">
        <f t="shared" si="8"/>
        <v>0.06180555555555556</v>
      </c>
      <c r="V43" s="114">
        <f t="shared" si="9"/>
        <v>0.3048611111111109</v>
      </c>
      <c r="W43" s="114">
        <f t="shared" si="10"/>
        <v>0.39513888888888865</v>
      </c>
      <c r="X43" s="114">
        <f t="shared" si="11"/>
        <v>0.43680555555555534</v>
      </c>
      <c r="Y43" s="114">
        <f t="shared" si="12"/>
        <v>0.5618055555555553</v>
      </c>
      <c r="Z43" s="115">
        <f t="shared" si="13"/>
        <v>0.6451388888888887</v>
      </c>
      <c r="AA43" s="120"/>
      <c r="AC43" s="50"/>
      <c r="AD43" s="50"/>
      <c r="AE43" s="50"/>
      <c r="AF43" s="50"/>
      <c r="AG43" s="50"/>
    </row>
    <row r="44" spans="1:33" s="51" customFormat="1" ht="10.5">
      <c r="A44" s="64"/>
      <c r="B44" s="65"/>
      <c r="C44" s="67"/>
      <c r="D44" s="66"/>
      <c r="E44" s="67"/>
      <c r="F44" s="68"/>
      <c r="G44" s="68"/>
      <c r="H44" s="68"/>
      <c r="I44" s="68"/>
      <c r="J44" s="68"/>
      <c r="K44" s="68"/>
      <c r="L44" s="68"/>
      <c r="M44" s="68"/>
      <c r="O44" s="64"/>
      <c r="P44" s="65"/>
      <c r="Q44" s="67"/>
      <c r="R44" s="66"/>
      <c r="S44" s="67"/>
      <c r="T44" s="68"/>
      <c r="U44" s="68"/>
      <c r="V44" s="68"/>
      <c r="W44" s="68"/>
      <c r="X44" s="68"/>
      <c r="Y44" s="68"/>
      <c r="Z44" s="68"/>
      <c r="AA44" s="68"/>
      <c r="AC44" s="50"/>
      <c r="AD44" s="50"/>
      <c r="AE44" s="50"/>
      <c r="AF44" s="50"/>
      <c r="AG44" s="50"/>
    </row>
    <row r="45" spans="1:33" s="51" customFormat="1" ht="10.5">
      <c r="A45" s="64"/>
      <c r="B45" s="65"/>
      <c r="C45" s="67"/>
      <c r="D45" s="66"/>
      <c r="E45" s="67"/>
      <c r="F45" s="68"/>
      <c r="G45" s="68"/>
      <c r="H45" s="68"/>
      <c r="I45" s="68"/>
      <c r="J45" s="68"/>
      <c r="K45" s="68"/>
      <c r="L45" s="68"/>
      <c r="M45" s="68"/>
      <c r="O45" s="64"/>
      <c r="P45" s="65"/>
      <c r="Q45" s="67"/>
      <c r="R45" s="66"/>
      <c r="S45" s="67"/>
      <c r="T45" s="68"/>
      <c r="U45" s="68"/>
      <c r="V45" s="68"/>
      <c r="W45" s="68"/>
      <c r="X45" s="68"/>
      <c r="Y45" s="68"/>
      <c r="Z45" s="68"/>
      <c r="AA45" s="68"/>
      <c r="AC45" s="50"/>
      <c r="AD45" s="50"/>
      <c r="AE45" s="50"/>
      <c r="AF45" s="50"/>
      <c r="AG45" s="50"/>
    </row>
    <row r="46" spans="1:28" s="50" customFormat="1" ht="10.5">
      <c r="A46" s="51" t="s">
        <v>116</v>
      </c>
      <c r="B46" s="102"/>
      <c r="C46" s="102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51"/>
    </row>
    <row r="47" spans="1:28" s="50" customFormat="1" ht="10.5">
      <c r="A47" s="51"/>
      <c r="B47" s="102"/>
      <c r="C47" s="102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</row>
    <row r="48" spans="1:28" s="50" customFormat="1" ht="10.5">
      <c r="A48" s="51" t="s">
        <v>117</v>
      </c>
      <c r="B48" s="102"/>
      <c r="C48" s="102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</row>
    <row r="49" spans="1:33" s="51" customFormat="1" ht="10.5">
      <c r="A49" s="51" t="s">
        <v>274</v>
      </c>
      <c r="B49" s="102"/>
      <c r="C49" s="102"/>
      <c r="AC49" s="50"/>
      <c r="AD49" s="50"/>
      <c r="AE49" s="50"/>
      <c r="AF49" s="50"/>
      <c r="AG49" s="50"/>
    </row>
    <row r="50" spans="1:33" s="51" customFormat="1" ht="10.5">
      <c r="A50" s="121" t="s">
        <v>207</v>
      </c>
      <c r="B50" s="102"/>
      <c r="C50" s="102"/>
      <c r="AC50" s="50"/>
      <c r="AD50" s="50"/>
      <c r="AE50" s="50"/>
      <c r="AF50" s="50"/>
      <c r="AG50" s="50"/>
    </row>
    <row r="51" spans="1:33" s="51" customFormat="1" ht="10.5">
      <c r="A51" s="122" t="s">
        <v>275</v>
      </c>
      <c r="B51" s="102"/>
      <c r="C51" s="102"/>
      <c r="AC51" s="50"/>
      <c r="AD51" s="50"/>
      <c r="AE51" s="50"/>
      <c r="AF51" s="50"/>
      <c r="AG51" s="50"/>
    </row>
    <row r="52" spans="1:33" s="51" customFormat="1" ht="10.5">
      <c r="A52" s="51" t="s">
        <v>119</v>
      </c>
      <c r="B52" s="102"/>
      <c r="C52" s="102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C52" s="50"/>
      <c r="AD52" s="50"/>
      <c r="AE52" s="50"/>
      <c r="AF52" s="50"/>
      <c r="AG52" s="50"/>
    </row>
    <row r="53" spans="1:33" s="51" customFormat="1" ht="10.5">
      <c r="A53" s="51" t="s">
        <v>120</v>
      </c>
      <c r="B53" s="102"/>
      <c r="C53" s="102"/>
      <c r="N53" s="64"/>
      <c r="O53" s="64"/>
      <c r="P53" s="65"/>
      <c r="Q53" s="123"/>
      <c r="R53" s="66"/>
      <c r="S53" s="67"/>
      <c r="T53" s="68"/>
      <c r="U53" s="68"/>
      <c r="V53" s="68"/>
      <c r="W53" s="68"/>
      <c r="X53" s="68"/>
      <c r="Y53" s="68"/>
      <c r="Z53" s="68"/>
      <c r="AA53" s="68"/>
      <c r="AC53" s="50"/>
      <c r="AD53" s="50"/>
      <c r="AE53" s="50"/>
      <c r="AF53" s="50"/>
      <c r="AG53" s="50"/>
    </row>
    <row r="54" spans="2:33" s="51" customFormat="1" ht="10.5">
      <c r="B54" s="102"/>
      <c r="C54" s="102"/>
      <c r="E54" s="124"/>
      <c r="F54" s="124"/>
      <c r="N54" s="64"/>
      <c r="O54" s="64"/>
      <c r="P54" s="65"/>
      <c r="Q54" s="67"/>
      <c r="R54" s="66"/>
      <c r="S54" s="67"/>
      <c r="T54" s="68"/>
      <c r="U54" s="68"/>
      <c r="V54" s="68"/>
      <c r="W54" s="68"/>
      <c r="X54" s="68"/>
      <c r="Y54" s="68"/>
      <c r="Z54" s="68"/>
      <c r="AA54" s="68"/>
      <c r="AC54" s="50"/>
      <c r="AD54" s="50"/>
      <c r="AE54" s="50"/>
      <c r="AF54" s="50"/>
      <c r="AG54" s="50"/>
    </row>
    <row r="55" spans="1:33" s="51" customFormat="1" ht="10.5">
      <c r="A55" s="51" t="s">
        <v>276</v>
      </c>
      <c r="B55" s="102"/>
      <c r="C55" s="102"/>
      <c r="E55" s="124"/>
      <c r="F55" s="124"/>
      <c r="N55" s="64"/>
      <c r="O55" s="64"/>
      <c r="P55" s="65"/>
      <c r="Q55" s="67"/>
      <c r="R55" s="66"/>
      <c r="S55" s="67"/>
      <c r="T55" s="68"/>
      <c r="U55" s="68"/>
      <c r="V55" s="68"/>
      <c r="W55" s="68"/>
      <c r="X55" s="68"/>
      <c r="Y55" s="68"/>
      <c r="Z55" s="68"/>
      <c r="AA55" s="68"/>
      <c r="AC55" s="50"/>
      <c r="AD55" s="50"/>
      <c r="AE55" s="50"/>
      <c r="AF55" s="50"/>
      <c r="AG55" s="50"/>
    </row>
    <row r="56" spans="1:33" s="51" customFormat="1" ht="10.5">
      <c r="A56" s="51" t="s">
        <v>277</v>
      </c>
      <c r="B56" s="102"/>
      <c r="C56" s="102"/>
      <c r="E56" s="124"/>
      <c r="F56" s="124"/>
      <c r="N56" s="64"/>
      <c r="O56" s="64"/>
      <c r="P56" s="65"/>
      <c r="Q56" s="67"/>
      <c r="R56" s="66"/>
      <c r="S56" s="67"/>
      <c r="T56" s="68"/>
      <c r="U56" s="68"/>
      <c r="V56" s="68"/>
      <c r="W56" s="68"/>
      <c r="X56" s="68"/>
      <c r="Y56" s="68"/>
      <c r="Z56" s="68"/>
      <c r="AA56" s="68"/>
      <c r="AC56" s="50"/>
      <c r="AD56" s="50"/>
      <c r="AE56" s="50"/>
      <c r="AF56" s="50"/>
      <c r="AG56" s="50"/>
    </row>
    <row r="57" spans="1:28" s="50" customFormat="1" ht="10.5">
      <c r="A57" s="51" t="s">
        <v>134</v>
      </c>
      <c r="B57" s="102"/>
      <c r="C57" s="102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64"/>
      <c r="O57" s="64"/>
      <c r="P57" s="65"/>
      <c r="Q57" s="67"/>
      <c r="R57" s="66"/>
      <c r="S57" s="67"/>
      <c r="T57" s="68"/>
      <c r="U57" s="68"/>
      <c r="V57" s="68"/>
      <c r="W57" s="68"/>
      <c r="X57" s="68"/>
      <c r="Y57" s="68"/>
      <c r="Z57" s="68"/>
      <c r="AA57" s="68"/>
      <c r="AB57" s="51"/>
    </row>
    <row r="58" spans="1:28" s="50" customFormat="1" ht="10.5">
      <c r="A58" s="51"/>
      <c r="B58" s="102"/>
      <c r="C58" s="102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64"/>
      <c r="O58" s="64"/>
      <c r="P58" s="65"/>
      <c r="Q58" s="67"/>
      <c r="R58" s="66"/>
      <c r="S58" s="67"/>
      <c r="T58" s="68"/>
      <c r="U58" s="68"/>
      <c r="V58" s="68"/>
      <c r="W58" s="68"/>
      <c r="X58" s="68"/>
      <c r="Y58" s="68"/>
      <c r="Z58" s="68"/>
      <c r="AA58" s="68"/>
      <c r="AB58" s="51"/>
    </row>
  </sheetData>
  <sheetProtection selectLockedCells="1" selectUnlockedCells="1"/>
  <mergeCells count="13">
    <mergeCell ref="U7:U9"/>
    <mergeCell ref="G7:G9"/>
    <mergeCell ref="P7:P9"/>
    <mergeCell ref="Q7:Q9"/>
    <mergeCell ref="R7:R9"/>
    <mergeCell ref="S7:S9"/>
    <mergeCell ref="T7:T9"/>
    <mergeCell ref="D4:E4"/>
    <mergeCell ref="B7:B9"/>
    <mergeCell ref="C7:C9"/>
    <mergeCell ref="D7:D9"/>
    <mergeCell ref="E7:E9"/>
    <mergeCell ref="F7:F9"/>
  </mergeCells>
  <printOptions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Pazek</cp:lastModifiedBy>
  <dcterms:modified xsi:type="dcterms:W3CDTF">2022-07-11T11:35:42Z</dcterms:modified>
  <cp:category/>
  <cp:version/>
  <cp:contentType/>
  <cp:contentStatus/>
</cp:coreProperties>
</file>