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never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kamil.karasinski\Desktop\OKRES  2014-2020\6_LEADER _ 19.2\WOPP - PODEJMOWANIE DZIAŁALNOSCI 19.2\WoPP dla LGD\WoPP_rozwij.dział.gosp+inne\"/>
    </mc:Choice>
  </mc:AlternateContent>
  <bookViews>
    <workbookView xWindow="-21720" yWindow="1470" windowWidth="21840" windowHeight="13140" tabRatio="912"/>
  </bookViews>
  <sheets>
    <sheet name="A" sheetId="78" r:id="rId1"/>
    <sheet name="B_I_II" sheetId="64" r:id="rId2"/>
    <sheet name="B_III" sheetId="1" r:id="rId3"/>
    <sheet name="B_IV" sheetId="28" r:id="rId4"/>
    <sheet name="B_V" sheetId="69" r:id="rId5"/>
    <sheet name="B_VI" sheetId="25" r:id="rId6"/>
    <sheet name="B_VII" sheetId="49" r:id="rId7"/>
    <sheet name="B_VIII" sheetId="23" r:id="rId8"/>
    <sheet name="B_IX" sheetId="79" r:id="rId9"/>
    <sheet name="B_X" sheetId="80" r:id="rId10"/>
    <sheet name="B_X_a" sheetId="82" r:id="rId11"/>
    <sheet name="Zal_B_VII_B3" sheetId="81" r:id="rId12"/>
    <sheet name="Zal_B_VII_B6" sheetId="51" r:id="rId13"/>
    <sheet name="Zal_B_VII_B71" sheetId="66" r:id="rId14"/>
    <sheet name="Arkusz2" sheetId="71" state="hidden" r:id="rId15"/>
    <sheet name="Zal_B_VII_B111" sheetId="43" r:id="rId16"/>
    <sheet name="Zal_B_VII_B112" sheetId="44" r:id="rId17"/>
    <sheet name="Zal_B_VII_B15" sheetId="68" r:id="rId18"/>
    <sheet name="Zal_B_VII_D1.1" sheetId="75" r:id="rId19"/>
    <sheet name="Zal_B_VII_D2" sheetId="62" r:id="rId20"/>
  </sheets>
  <externalReferences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</externalReferences>
  <definedNames>
    <definedName name="_xlnm._FilterDatabase" localSheetId="6" hidden="1">B_VII!$A$1:$D$64</definedName>
    <definedName name="_xlnm._FilterDatabase" localSheetId="9" hidden="1">B_X!$A$2:$J$63</definedName>
    <definedName name="_xlnm._FilterDatabase" localSheetId="13" hidden="1">Zal_B_VII_B71!$A$1:$AB$154</definedName>
    <definedName name="a" localSheetId="8">[1]Listy!#REF!</definedName>
    <definedName name="a" localSheetId="9">[2]Listy!#REF!</definedName>
    <definedName name="a">[1]Listy!#REF!</definedName>
    <definedName name="altenratywa">[3]Lista!$A$6:$A$8</definedName>
    <definedName name="alternatywa" localSheetId="9">[2]Listy!$A$65:$A$67</definedName>
    <definedName name="alternatywa">[1]Listy!$A$65:$A$67</definedName>
    <definedName name="b" localSheetId="8">[4]Listy!#REF!</definedName>
    <definedName name="b" localSheetId="9">[4]Listy!#REF!</definedName>
    <definedName name="b">[4]Listy!#REF!</definedName>
    <definedName name="B_III_tyt_oper" localSheetId="8">[5]B_III!$A$22</definedName>
    <definedName name="B_III_tyt_oper" localSheetId="9">[5]B_III!$A$22</definedName>
    <definedName name="B_III_tyt_oper" localSheetId="11">[5]B_III!$A$22</definedName>
    <definedName name="B_III_tyt_oper">B_III!$A$22</definedName>
    <definedName name="bbbbb" localSheetId="8">[6]Sekcje_B_III.!#REF!</definedName>
    <definedName name="bbbbb" localSheetId="9">[6]Sekcje_B_III.!#REF!</definedName>
    <definedName name="bbbbb">[6]Sekcje_B_III.!#REF!</definedName>
    <definedName name="cel_wopp" localSheetId="9">[2]Listy!$A$1:$A$5</definedName>
    <definedName name="cel_wopp">[1]Listy!$A$1:$A$5</definedName>
    <definedName name="ddd" localSheetId="8">[7]Sekcje_III!#REF!</definedName>
    <definedName name="ddd" localSheetId="9">[7]Sekcje_III!#REF!</definedName>
    <definedName name="ddd">[7]Sekcje_III!#REF!</definedName>
    <definedName name="dddd" localSheetId="8">'[8]Sekcje_B_III. Opis operacji'!#REF!</definedName>
    <definedName name="dddd" localSheetId="9">'[8]Sekcje_B_III. Opis operacji'!#REF!</definedName>
    <definedName name="dddd">'[8]Sekcje_B_III. Opis operacji'!#REF!</definedName>
    <definedName name="Dzialania" localSheetId="8">#REF!</definedName>
    <definedName name="Dzialania" localSheetId="9">#REF!</definedName>
    <definedName name="Dzialania">#REF!</definedName>
    <definedName name="forma" localSheetId="9">[2]Listy!$A$98:$A$110</definedName>
    <definedName name="forma">[1]Listy!$A$98:$A$110</definedName>
    <definedName name="forma_prawna" localSheetId="8">[1]Listy!#REF!</definedName>
    <definedName name="forma_prawna" localSheetId="9">[2]Listy!#REF!</definedName>
    <definedName name="forma_prawna">[1]Listy!#REF!</definedName>
    <definedName name="forma_prawna1" localSheetId="9">[2]Listy!$A$7:$A$11</definedName>
    <definedName name="forma_prawna1">[1]Listy!$A$7:$A$11</definedName>
    <definedName name="I_I" localSheetId="8">[9]Sekcje_III!#REF!</definedName>
    <definedName name="I_I" localSheetId="9">[10]Sekcje_III!#REF!</definedName>
    <definedName name="I_I">[9]Sekcje_III!#REF!</definedName>
    <definedName name="innowacja" localSheetId="9">[2]Listy!$A$69:$A$71</definedName>
    <definedName name="innowacja">[1]Listy!$A$69:$A$71</definedName>
    <definedName name="IXSY" localSheetId="9">[11]III.Charakt.!$AP$1:$AP$2</definedName>
    <definedName name="IXSY">[12]III.Charakt.!$AP$1:$AP$2</definedName>
    <definedName name="jjj" localSheetId="8">[13]Sekcje_III!#REF!</definedName>
    <definedName name="jjj" localSheetId="9">[14]Sekcje_III!#REF!</definedName>
    <definedName name="jjj">[13]Sekcje_III!#REF!</definedName>
    <definedName name="ka">[2]Listy!$A$73:$A$76</definedName>
    <definedName name="Laczna_kwota_11">[15]B_III!$A$110</definedName>
    <definedName name="limit" localSheetId="9">[2]Listy!$A$112:$A$114</definedName>
    <definedName name="limit">[1]Listy!$A$112:$A$114</definedName>
    <definedName name="n">[7]Sekcje_III!#REF!</definedName>
    <definedName name="nnnnn" localSheetId="8">[16]Sekcje_B_III.!#REF!</definedName>
    <definedName name="nnnnn" localSheetId="9">[16]Sekcje_B_III.!#REF!</definedName>
    <definedName name="nnnnn">[16]Sekcje_B_III.!#REF!</definedName>
    <definedName name="_xlnm.Print_Area" localSheetId="0">A!$A$1:$O$90</definedName>
    <definedName name="_xlnm.Print_Area" localSheetId="1">B_I_II!$A$1:$AI$99</definedName>
    <definedName name="_xlnm.Print_Area" localSheetId="2">B_III!$A$1:$AF$173</definedName>
    <definedName name="_xlnm.Print_Area" localSheetId="3">B_IV!$A$1:$AI$69</definedName>
    <definedName name="_xlnm.Print_Area" localSheetId="8">B_IX!$B$1:$AN$14</definedName>
    <definedName name="_xlnm.Print_Area" localSheetId="4">B_V!$A$1:$O$87</definedName>
    <definedName name="_xlnm.Print_Area" localSheetId="5">B_VI!$A$1:$H$17</definedName>
    <definedName name="_xlnm.Print_Area" localSheetId="6">B_VII!$A$1:$D$64</definedName>
    <definedName name="_xlnm.Print_Area" localSheetId="7">B_VIII!$A$1:$AL$42</definedName>
    <definedName name="_xlnm.Print_Area" localSheetId="9">B_X!$A$1:$J$134</definedName>
    <definedName name="_xlnm.Print_Area" localSheetId="10">B_X_a!$A$1:$AF$46</definedName>
    <definedName name="_xlnm.Print_Area" localSheetId="15">Zal_B_VII_B111!$A$1:$AI$60</definedName>
    <definedName name="_xlnm.Print_Area" localSheetId="16">Zal_B_VII_B112!$A$1:$AI$66</definedName>
    <definedName name="_xlnm.Print_Area" localSheetId="17">Zal_B_VII_B15!$A$1:$J$42</definedName>
    <definedName name="_xlnm.Print_Area" localSheetId="11">Zal_B_VII_B3!$A$1:$AF$87</definedName>
    <definedName name="_xlnm.Print_Area" localSheetId="12">Zal_B_VII_B6!$A$1:$AH$41</definedName>
    <definedName name="_xlnm.Print_Area" localSheetId="13">Zal_B_VII_B71!$A$1:$AB$154</definedName>
    <definedName name="_xlnm.Print_Area" localSheetId="18">Zal_B_VII_D1.1!$A$1:$AL$34</definedName>
    <definedName name="_xlnm.Print_Area" localSheetId="19">Zal_B_VII_D2!$A$1:$AL$39</definedName>
    <definedName name="obywatelstwo" localSheetId="9">[2]Listy!$A$13:$A$41</definedName>
    <definedName name="obywatelstwo">[1]Listy!$A$13:$A$41</definedName>
    <definedName name="OsPr192WoPP" localSheetId="8">[17]B_I_II!$N$27</definedName>
    <definedName name="OsPr192WoPP" localSheetId="4">B_I_II!$M$27</definedName>
    <definedName name="OsPr192WoPP" localSheetId="9">[17]B_I_II!$N$27</definedName>
    <definedName name="OsPr192WoPP" localSheetId="11">[5]B_I_II!$N$27</definedName>
    <definedName name="OsPr192WoPP">B_I_II!$M$27</definedName>
    <definedName name="OSw" localSheetId="8">[2]Listy!#REF!</definedName>
    <definedName name="OSw" localSheetId="9">[2]Listy!#REF!</definedName>
    <definedName name="OSw">[2]Listy!#REF!</definedName>
    <definedName name="oswiadczenie" localSheetId="9">[18]Listy!$A$166:$A$168</definedName>
    <definedName name="oswiadczenie">[19]Listy!$A$166:$A$168</definedName>
    <definedName name="PKD" localSheetId="9">[2]Listy!$A$79:$A$82</definedName>
    <definedName name="PKD">[1]Listy!$A$79:$A$82</definedName>
    <definedName name="płeć" localSheetId="9">[2]Listy!$A$43:$A$45</definedName>
    <definedName name="płeć">[1]Listy!$A$43:$A$45</definedName>
    <definedName name="POW_DOLNO" localSheetId="8">[1]Listy!#REF!</definedName>
    <definedName name="POW_DOLNO" localSheetId="9">[2]Listy!#REF!</definedName>
    <definedName name="POW_DOLNO">[1]Listy!#REF!</definedName>
    <definedName name="powiazania" localSheetId="9">[20]Lista!$A$10:$A$14</definedName>
    <definedName name="powiazania">[3]Lista!$A$10:$A$14</definedName>
    <definedName name="Razem_BIV_33_pomoc" localSheetId="8">[17]B_IV!$A$24</definedName>
    <definedName name="Razem_BIV_33_pomoc" localSheetId="9">[17]B_IV!$A$24</definedName>
    <definedName name="Razem_BIV_33_pomoc" localSheetId="11">[5]B_IV!$A$24</definedName>
    <definedName name="Razem_BIV_33_pomoc">B_IV!$A$24</definedName>
    <definedName name="Razem_BIV_inf_zal" localSheetId="0">[15]B_IV!$A$36</definedName>
    <definedName name="Razem_BIV_inf_zal" localSheetId="8">[21]B_IV!$A$36</definedName>
    <definedName name="Razem_BIV_inf_zal" localSheetId="9">[21]B_IV!$A$36</definedName>
    <definedName name="Razem_BIV_inf_zal">[22]B_IV!$A$37</definedName>
    <definedName name="Razem_BIVA9_113" localSheetId="0">[15]Zal_B_IV_A9.1!$A$21</definedName>
    <definedName name="Razem_BIVA9_113" localSheetId="8">[21]Zal_B_IV_A9.1!$A$25</definedName>
    <definedName name="Razem_BIVA9_113" localSheetId="9">[21]Zal_B_IV_A9.1!$A$25</definedName>
    <definedName name="Razem_BIVA9_113">[22]Zal_B_IV_A9.1!$A$21</definedName>
    <definedName name="Razem_BIVA9_115" localSheetId="8">[17]Zal_B_VII_B91!$A$29</definedName>
    <definedName name="Razem_BIVA9_115" localSheetId="9">[17]Zal_B_VII_B91!$A$29</definedName>
    <definedName name="Razem_BIVA9_115" localSheetId="11">[5]Zal_B_VII_B71!$A$25</definedName>
    <definedName name="Razem_BIVA9_115">Zal_B_VII_B71!$A$25</definedName>
    <definedName name="Razem_BIVA9_123" localSheetId="0">[15]Zal_B_IV_A9.1!$A$48</definedName>
    <definedName name="Razem_BIVA9_123" localSheetId="8">[21]Zal_B_IV_A9.1!$A$52</definedName>
    <definedName name="Razem_BIVA9_123" localSheetId="9">[21]Zal_B_IV_A9.1!$A$52</definedName>
    <definedName name="Razem_BIVA9_123">[22]Zal_B_IV_A9.1!$A$48</definedName>
    <definedName name="Razem_BIVA9_125">Zal_B_VII_B71!$A$55</definedName>
    <definedName name="Razem_BIVA9_133" localSheetId="0">[15]Zal_B_IV_A9.1!$A$74</definedName>
    <definedName name="Razem_BIVA9_133" localSheetId="8">[21]Zal_B_IV_A9.1!$A$78</definedName>
    <definedName name="Razem_BIVA9_133" localSheetId="9">[21]Zal_B_IV_A9.1!$A$78</definedName>
    <definedName name="Razem_BIVA9_133">[22]Zal_B_IV_A9.1!$A$74</definedName>
    <definedName name="Razem_BIVA9_135">Zal_B_VII_B71!$A$83</definedName>
    <definedName name="Razem_BIVA9_143" localSheetId="0">[15]Zal_B_IV_A9.1!$A$99</definedName>
    <definedName name="Razem_BIVA9_143" localSheetId="8">[21]Zal_B_IV_A9.1!$A$103</definedName>
    <definedName name="Razem_BIVA9_143" localSheetId="9">[21]Zal_B_IV_A9.1!$A$103</definedName>
    <definedName name="Razem_BIVA9_143">[22]Zal_B_IV_A9.1!$A$99</definedName>
    <definedName name="Razem_BIVA9_145">Zal_B_VII_B71!$A$110</definedName>
    <definedName name="Razem_BIVA9_153" localSheetId="0">[15]Zal_B_IV_A9.1!$A$125</definedName>
    <definedName name="Razem_BIVA9_153" localSheetId="8">[21]Zal_B_IV_A9.1!$A$129</definedName>
    <definedName name="Razem_BIVA9_153" localSheetId="9">[21]Zal_B_IV_A9.1!$A$129</definedName>
    <definedName name="Razem_BIVA9_153">[22]Zal_B_IV_A9.1!$A$125</definedName>
    <definedName name="Razem_BIVA9_155">Zal_B_VII_B71!$A$138</definedName>
    <definedName name="Razem_VA_WF">[23]VA_WF!$I$22</definedName>
    <definedName name="RazemBVI" localSheetId="0">[17]B_VI!$A$14</definedName>
    <definedName name="RazemBVI" localSheetId="8">[17]B_VI!$A$14</definedName>
    <definedName name="RazemBVI" localSheetId="9">[17]B_VI!$A$14</definedName>
    <definedName name="RazemBVI" localSheetId="11">[5]B_VI!$A$14</definedName>
    <definedName name="RazemBVI" localSheetId="18">[17]B_VI!$A$14</definedName>
    <definedName name="RazemBVI">B_VI!$A$14</definedName>
    <definedName name="RazemBVII">B_VII!$A$62</definedName>
    <definedName name="rozporządzenia" localSheetId="9">[2]Listy!$A$93:$A$96</definedName>
    <definedName name="rozporządzenia">[1]Listy!$A$93:$A$96</definedName>
    <definedName name="schemat" localSheetId="0">#REF!</definedName>
    <definedName name="schemat" localSheetId="8">#REF!</definedName>
    <definedName name="schemat" localSheetId="9">#REF!</definedName>
    <definedName name="schemat" localSheetId="11">#REF!</definedName>
    <definedName name="schemat" localSheetId="18">#REF!</definedName>
    <definedName name="schemat">#REF!</definedName>
    <definedName name="SEKCJA" localSheetId="0">[24]I!#REF!</definedName>
    <definedName name="SEKCJA" localSheetId="8">[24]I!#REF!</definedName>
    <definedName name="SEKCJA" localSheetId="9">[25]I!#REF!</definedName>
    <definedName name="SEKCJA" localSheetId="11">[24]I!#REF!</definedName>
    <definedName name="SEKCJA" localSheetId="18">[24]I!#REF!</definedName>
    <definedName name="SEKCJA">[24]I!#REF!</definedName>
    <definedName name="SekcjaVIII_ZAł2" localSheetId="0">#REF!</definedName>
    <definedName name="SekcjaVIII_ZAł2" localSheetId="8">#REF!</definedName>
    <definedName name="SekcjaVIII_ZAł2" localSheetId="9">#REF!</definedName>
    <definedName name="SekcjaVIII_ZAł2" localSheetId="11">#REF!</definedName>
    <definedName name="SekcjaVIII_ZAł2" localSheetId="18">#REF!</definedName>
    <definedName name="SekcjaVIII_ZAł2">#REF!</definedName>
    <definedName name="sss" localSheetId="8">'[8]Sekcje_B_III. Opis operacji'!#REF!</definedName>
    <definedName name="sss" localSheetId="9">'[8]Sekcje_B_III. Opis operacji'!#REF!</definedName>
    <definedName name="sss" localSheetId="11">'[8]Sekcje_B_III. Opis operacji'!#REF!</definedName>
    <definedName name="sss">'[8]Sekcje_B_III. Opis operacji'!#REF!</definedName>
    <definedName name="sssss" localSheetId="0">[13]Sekcje_III!#REF!</definedName>
    <definedName name="sssss" localSheetId="8">[13]Sekcje_III!#REF!</definedName>
    <definedName name="sssss" localSheetId="9">[14]Sekcje_III!#REF!</definedName>
    <definedName name="sssss" localSheetId="11">[13]Sekcje_III!#REF!</definedName>
    <definedName name="sssss" localSheetId="18">[13]Sekcje_III!#REF!</definedName>
    <definedName name="sssss">[13]Sekcje_III!#REF!</definedName>
    <definedName name="status1" localSheetId="9">[20]Lista!$A$1:$A$4</definedName>
    <definedName name="status1">[3]Lista!$A$1:$A$4</definedName>
    <definedName name="SumaA5">B_V!$F$10</definedName>
    <definedName name="SumaABV" localSheetId="4">B_V!$B$10</definedName>
    <definedName name="SumaABV">[26]B_V!$B$31</definedName>
    <definedName name="SumaBBV" localSheetId="4">B_V!$B$15</definedName>
    <definedName name="SumaBBV">[26]B_V!$B$44</definedName>
    <definedName name="SumaCBV">B_V!$B$20</definedName>
    <definedName name="SumaDBV">B_V!$B$25</definedName>
    <definedName name="SumaEBV">B_V!$B$30</definedName>
    <definedName name="SumaFBV">B_V!$B$35</definedName>
    <definedName name="SumaGBV">B_V!$B$40</definedName>
    <definedName name="SumaHBV">B_V!$B$45</definedName>
    <definedName name="SumaIBV" localSheetId="4">B_V!$B$56</definedName>
    <definedName name="SumaIBV">[26]B_V!$B$45</definedName>
    <definedName name="SumaII_IBV" localSheetId="4">B_V!$B$62</definedName>
    <definedName name="SumaII_IBV">[26]B_V!$B$51</definedName>
    <definedName name="SumaII_IIBV" localSheetId="4">B_V!$B$67</definedName>
    <definedName name="SumaII_IIBV">[26]B_V!$B$56</definedName>
    <definedName name="SumaII_IIIBV" localSheetId="4">B_V!$B$72</definedName>
    <definedName name="SumaII_IIIBV">[26]B_V!$B$61</definedName>
    <definedName name="SumaIIBV" localSheetId="4">B_V!$B$73</definedName>
    <definedName name="SumaIIBV">[26]B_V!$B$62</definedName>
    <definedName name="SumaIIIBV" localSheetId="4">B_V!$B$78</definedName>
    <definedName name="SumaIIIBV">[26]B_V!$B$67</definedName>
    <definedName name="SumaimBV">B_V!$B$50</definedName>
    <definedName name="SumaIVBV" localSheetId="4">B_V!$B$79</definedName>
    <definedName name="SumaIVBV">[26]B_V!$B$68</definedName>
    <definedName name="SumaJBV">B_V!$B$55</definedName>
    <definedName name="szkol" localSheetId="0">#REF!</definedName>
    <definedName name="szkol" localSheetId="8">#REF!</definedName>
    <definedName name="szkol" localSheetId="9">#REF!</definedName>
    <definedName name="szkol" localSheetId="11">#REF!</definedName>
    <definedName name="szkol" localSheetId="18">#REF!</definedName>
    <definedName name="szkol">#REF!</definedName>
    <definedName name="TAK" localSheetId="9">[2]Listy!$A$88:$A$89</definedName>
    <definedName name="TAK">[1]Listy!$A$88:$A$89</definedName>
    <definedName name="V_ZRF_Suma_A">[23]VI_ZRF!$A$11</definedName>
    <definedName name="V_ZRF_Suma_B">[23]VI_ZRF!$A$16</definedName>
    <definedName name="V_ZRF_Suma_C">[23]VI_ZRF!$A$21</definedName>
    <definedName name="V_ZRF_Suma_D">[27]V_ZRF!$A$26</definedName>
    <definedName name="V_ZRF_Suma_E">[27]V_ZRF!$A$31</definedName>
    <definedName name="V_ZRF_Suma_F">[27]V_ZRF!$A$36</definedName>
    <definedName name="V_ZRF_Suma_G">[27]V_ZRF!$A$41</definedName>
    <definedName name="V_ZRF_Suma_H">[27]V_ZRF!$A$46</definedName>
    <definedName name="V_ZRF_Suma_I">[23]VI_ZRF!$A$22</definedName>
    <definedName name="V_ZRF_Suma_I.">[27]V_ZRF!$A$51</definedName>
    <definedName name="V_ZRF_Suma_II">[23]VI_ZRF!$A$27</definedName>
    <definedName name="V_ZRF_Suma_J">[27]V_ZRF!$A$56</definedName>
    <definedName name="V_ZRF_Suma_KK_operacji">[23]VI_ZRF!$A$28</definedName>
    <definedName name="VI_OR_Razem">[27]VI_Opis_rzeczowy!$E$13</definedName>
    <definedName name="VII_Razem_liczba_zal">[23]VIII_Info_Zalacz!$A$39</definedName>
    <definedName name="wartość_wskaźnika" localSheetId="9">'[28]II.Id. OPERACJI'!$AO$24:$AO$25</definedName>
    <definedName name="wartość_wskaźnika">'[29]II.Id. OPERACJI'!$AO$24:$AO$25</definedName>
    <definedName name="WSkazniki">[3]Lista!$A$6:$A$8</definedName>
    <definedName name="wskaźniki" localSheetId="9">'[28]II.Id. OPERACJI'!$AO$16:$AO$21</definedName>
    <definedName name="wskaźniki">'[29]II.Id. OPERACJI'!$AO$16:$AO$21</definedName>
    <definedName name="wskaźniki1" localSheetId="9">[2]Listy!$A$69,[2]Listy!$A$71:$A$71</definedName>
    <definedName name="wskaźniki1">[1]Listy!$A$69,[1]Listy!$A$71:$A$71</definedName>
    <definedName name="wskaźniki2" localSheetId="9">[2]Listy!$A$73:$A$76</definedName>
    <definedName name="wskaźniki2">[1]Listy!$A$73:$A$76</definedName>
    <definedName name="x" localSheetId="9">[2]Listy!$A$90:$A$91</definedName>
    <definedName name="x">[1]Listy!$A$90:$A$91</definedName>
    <definedName name="Z_56E8AA3C_4CAF_4C55_B8E1_071ABD58E041_.wvu.Cols" localSheetId="8" hidden="1">B_IX!$A:$A</definedName>
    <definedName name="Z_56E8AA3C_4CAF_4C55_B8E1_071ABD58E041_.wvu.Cols" localSheetId="7" hidden="1">B_VIII!#REF!</definedName>
    <definedName name="Z_56E8AA3C_4CAF_4C55_B8E1_071ABD58E041_.wvu.PrintArea" localSheetId="0" hidden="1">A!$A$2:$N$90</definedName>
    <definedName name="Z_56E8AA3C_4CAF_4C55_B8E1_071ABD58E041_.wvu.PrintArea" localSheetId="1" hidden="1">B_I_II!$A$1:$AI$99</definedName>
    <definedName name="Z_56E8AA3C_4CAF_4C55_B8E1_071ABD58E041_.wvu.PrintArea" localSheetId="2" hidden="1">B_III!$A$1:$AF$173</definedName>
    <definedName name="Z_56E8AA3C_4CAF_4C55_B8E1_071ABD58E041_.wvu.PrintArea" localSheetId="3" hidden="1">B_IV!$A$1:$AI$69</definedName>
    <definedName name="Z_56E8AA3C_4CAF_4C55_B8E1_071ABD58E041_.wvu.PrintArea" localSheetId="8" hidden="1">B_IX!$B$1:$AN$14</definedName>
    <definedName name="Z_56E8AA3C_4CAF_4C55_B8E1_071ABD58E041_.wvu.PrintArea" localSheetId="6" hidden="1">B_VII!$A$1:$D$64</definedName>
    <definedName name="Z_56E8AA3C_4CAF_4C55_B8E1_071ABD58E041_.wvu.PrintArea" localSheetId="7" hidden="1">B_VIII!$A$1:$AL$41</definedName>
    <definedName name="Z_56E8AA3C_4CAF_4C55_B8E1_071ABD58E041_.wvu.PrintArea" localSheetId="15" hidden="1">Zal_B_VII_B111!$A$1:$AI$60</definedName>
    <definedName name="Z_56E8AA3C_4CAF_4C55_B8E1_071ABD58E041_.wvu.PrintArea" localSheetId="16" hidden="1">Zal_B_VII_B112!$A$1:$AI$66</definedName>
    <definedName name="Z_56E8AA3C_4CAF_4C55_B8E1_071ABD58E041_.wvu.PrintArea" localSheetId="11" hidden="1">Zal_B_VII_B3!$A$1:$AF$87</definedName>
    <definedName name="Z_56E8AA3C_4CAF_4C55_B8E1_071ABD58E041_.wvu.PrintArea" localSheetId="12" hidden="1">Zal_B_VII_B6!$A$1:$AH$40</definedName>
    <definedName name="Z_56E8AA3C_4CAF_4C55_B8E1_071ABD58E041_.wvu.PrintArea" localSheetId="13" hidden="1">Zal_B_VII_B71!$A$3:$AB$87</definedName>
    <definedName name="Z_799BC39E_33A7_49D3_B680_85DCC9C10170_.wvu.Cols" localSheetId="2" hidden="1">B_III!#REF!</definedName>
    <definedName name="Z_799BC39E_33A7_49D3_B680_85DCC9C10170_.wvu.Cols" localSheetId="7" hidden="1">B_VIII!#REF!</definedName>
    <definedName name="Z_799BC39E_33A7_49D3_B680_85DCC9C10170_.wvu.PrintArea" localSheetId="1" hidden="1">B_I_II!$A$1:$AI$99</definedName>
    <definedName name="Z_799BC39E_33A7_49D3_B680_85DCC9C10170_.wvu.PrintArea" localSheetId="2" hidden="1">B_III!$A$1:$AF$173</definedName>
    <definedName name="Z_799BC39E_33A7_49D3_B680_85DCC9C10170_.wvu.PrintArea" localSheetId="3" hidden="1">B_IV!$A$1:$AI$69</definedName>
    <definedName name="Z_799BC39E_33A7_49D3_B680_85DCC9C10170_.wvu.PrintArea" localSheetId="4" hidden="1">B_V!$A$1:$O$87</definedName>
    <definedName name="Z_799BC39E_33A7_49D3_B680_85DCC9C10170_.wvu.PrintArea" localSheetId="6" hidden="1">B_VII!$A$1:$D$63</definedName>
    <definedName name="Z_799BC39E_33A7_49D3_B680_85DCC9C10170_.wvu.PrintArea" localSheetId="7" hidden="1">B_VIII!$A$1:$AL$41</definedName>
    <definedName name="Z_799BC39E_33A7_49D3_B680_85DCC9C10170_.wvu.PrintArea" localSheetId="15" hidden="1">Zal_B_VII_B111!$A$1:$AI$60</definedName>
    <definedName name="Z_799BC39E_33A7_49D3_B680_85DCC9C10170_.wvu.PrintArea" localSheetId="16" hidden="1">Zal_B_VII_B112!$A$1:$AI$66</definedName>
    <definedName name="Z_799BC39E_33A7_49D3_B680_85DCC9C10170_.wvu.PrintArea" localSheetId="17" hidden="1">Zal_B_VII_B15!$A$1:$J$42</definedName>
    <definedName name="Z_799BC39E_33A7_49D3_B680_85DCC9C10170_.wvu.PrintArea" localSheetId="11" hidden="1">Zal_B_VII_B3!$A$1:$AF$87</definedName>
    <definedName name="Z_799BC39E_33A7_49D3_B680_85DCC9C10170_.wvu.PrintArea" localSheetId="12" hidden="1">Zal_B_VII_B6!$A$1:$AH$36</definedName>
    <definedName name="Z_799BC39E_33A7_49D3_B680_85DCC9C10170_.wvu.PrintArea" localSheetId="18" hidden="1">Zal_B_VII_D1.1!$A$1:$AL$33</definedName>
    <definedName name="Z_799BC39E_33A7_49D3_B680_85DCC9C10170_.wvu.PrintArea" localSheetId="19" hidden="1">Zal_B_VII_D2!$A$1:$AL$39</definedName>
    <definedName name="Z_799BC39E_33A7_49D3_B680_85DCC9C10170_.wvu.Rows" localSheetId="1" hidden="1">B_I_II!$102:$200</definedName>
    <definedName name="Z_799BC39E_33A7_49D3_B680_85DCC9C10170_.wvu.Rows" localSheetId="2" hidden="1">B_III!#REF!</definedName>
    <definedName name="Z_799BC39E_33A7_49D3_B680_85DCC9C10170_.wvu.Rows" localSheetId="3" hidden="1">B_IV!$71:$71,B_IV!$74:$281</definedName>
    <definedName name="Z_799BC39E_33A7_49D3_B680_85DCC9C10170_.wvu.Rows" localSheetId="6" hidden="1">B_VII!#REF!,B_VII!#REF!</definedName>
    <definedName name="Z_8D761A3D_5589_43DE_BFB5_9340DD3C6E17_.wvu.PrintArea" localSheetId="15" hidden="1">Zal_B_VII_B111!$A$4:$AI$60</definedName>
    <definedName name="Z_8D761A3D_5589_43DE_BFB5_9340DD3C6E17_.wvu.PrintArea" localSheetId="16" hidden="1">Zal_B_VII_B112!$A$4:$AI$66</definedName>
    <definedName name="Z_8F6157A3_D431_4091_A98E_37FECE20820C_.wvu.Cols" localSheetId="8" hidden="1">B_IX!$A:$A</definedName>
    <definedName name="Z_8F6157A3_D431_4091_A98E_37FECE20820C_.wvu.Cols" localSheetId="7" hidden="1">B_VIII!#REF!</definedName>
    <definedName name="Z_8F6157A3_D431_4091_A98E_37FECE20820C_.wvu.PrintArea" localSheetId="0" hidden="1">A!$A$2:$N$90</definedName>
    <definedName name="Z_8F6157A3_D431_4091_A98E_37FECE20820C_.wvu.PrintArea" localSheetId="1" hidden="1">B_I_II!$A$1:$AI$99</definedName>
    <definedName name="Z_8F6157A3_D431_4091_A98E_37FECE20820C_.wvu.PrintArea" localSheetId="2" hidden="1">B_III!$A$1:$AF$173</definedName>
    <definedName name="Z_8F6157A3_D431_4091_A98E_37FECE20820C_.wvu.PrintArea" localSheetId="3" hidden="1">B_IV!$A$1:$AI$69</definedName>
    <definedName name="Z_8F6157A3_D431_4091_A98E_37FECE20820C_.wvu.PrintArea" localSheetId="8" hidden="1">B_IX!$B$1:$AN$14</definedName>
    <definedName name="Z_8F6157A3_D431_4091_A98E_37FECE20820C_.wvu.PrintArea" localSheetId="6" hidden="1">B_VII!$A$1:$D$64</definedName>
    <definedName name="Z_8F6157A3_D431_4091_A98E_37FECE20820C_.wvu.PrintArea" localSheetId="7" hidden="1">B_VIII!$A$1:$AL$41</definedName>
    <definedName name="Z_8F6157A3_D431_4091_A98E_37FECE20820C_.wvu.PrintArea" localSheetId="15" hidden="1">Zal_B_VII_B111!$A$1:$AI$60</definedName>
    <definedName name="Z_8F6157A3_D431_4091_A98E_37FECE20820C_.wvu.PrintArea" localSheetId="16" hidden="1">Zal_B_VII_B112!$A$1:$AI$66</definedName>
    <definedName name="Z_8F6157A3_D431_4091_A98E_37FECE20820C_.wvu.PrintArea" localSheetId="11" hidden="1">Zal_B_VII_B3!$A$1:$AF$87</definedName>
    <definedName name="Z_8F6157A3_D431_4091_A98E_37FECE20820C_.wvu.PrintArea" localSheetId="12" hidden="1">Zal_B_VII_B6!$A$1:$AH$40</definedName>
    <definedName name="Z_8F6157A3_D431_4091_A98E_37FECE20820C_.wvu.PrintArea" localSheetId="13" hidden="1">Zal_B_VII_B71!$A$3:$AB$87</definedName>
    <definedName name="Z_A75F8835_BC11_4842_B3E4_C76AE9AA1723_.wvu.Cols" localSheetId="3" hidden="1">B_IV!$AK:$AK</definedName>
    <definedName name="Z_A75F8835_BC11_4842_B3E4_C76AE9AA1723_.wvu.Cols" localSheetId="4" hidden="1">B_V!$A:$A</definedName>
    <definedName name="Z_A75F8835_BC11_4842_B3E4_C76AE9AA1723_.wvu.Cols" localSheetId="13" hidden="1">Zal_B_VII_B71!$AE:$AR</definedName>
    <definedName name="Z_A75F8835_BC11_4842_B3E4_C76AE9AA1723_.wvu.FilterData" localSheetId="6" hidden="1">B_VII!$A$1:$D$64</definedName>
    <definedName name="Z_A75F8835_BC11_4842_B3E4_C76AE9AA1723_.wvu.FilterData" localSheetId="13" hidden="1">Zal_B_VII_B71!$A$1:$AB$154</definedName>
    <definedName name="Z_A75F8835_BC11_4842_B3E4_C76AE9AA1723_.wvu.PrintArea" localSheetId="1" hidden="1">B_I_II!$A$1:$AI$99</definedName>
    <definedName name="Z_A75F8835_BC11_4842_B3E4_C76AE9AA1723_.wvu.PrintArea" localSheetId="2" hidden="1">B_III!$A$1:$AF$173</definedName>
    <definedName name="Z_A75F8835_BC11_4842_B3E4_C76AE9AA1723_.wvu.PrintArea" localSheetId="3" hidden="1">B_IV!$A$1:$AI$69</definedName>
    <definedName name="Z_A75F8835_BC11_4842_B3E4_C76AE9AA1723_.wvu.PrintArea" localSheetId="4" hidden="1">B_V!$B$1:$O$87</definedName>
    <definedName name="Z_A75F8835_BC11_4842_B3E4_C76AE9AA1723_.wvu.PrintArea" localSheetId="5" hidden="1">B_VI!$A$1:$H$17</definedName>
    <definedName name="Z_A75F8835_BC11_4842_B3E4_C76AE9AA1723_.wvu.PrintArea" localSheetId="6" hidden="1">B_VII!$A$1:$D$63</definedName>
    <definedName name="Z_A75F8835_BC11_4842_B3E4_C76AE9AA1723_.wvu.PrintArea" localSheetId="7" hidden="1">B_VIII!$A$1:$AL$41</definedName>
    <definedName name="Z_A75F8835_BC11_4842_B3E4_C76AE9AA1723_.wvu.PrintArea" localSheetId="15" hidden="1">Zal_B_VII_B111!$A$1:$AI$60</definedName>
    <definedName name="Z_A75F8835_BC11_4842_B3E4_C76AE9AA1723_.wvu.PrintArea" localSheetId="16" hidden="1">Zal_B_VII_B112!$A$1:$AI$66</definedName>
    <definedName name="Z_A75F8835_BC11_4842_B3E4_C76AE9AA1723_.wvu.PrintArea" localSheetId="17" hidden="1">Zal_B_VII_B15!$A$1:$J$42</definedName>
    <definedName name="Z_A75F8835_BC11_4842_B3E4_C76AE9AA1723_.wvu.PrintArea" localSheetId="11" hidden="1">Zal_B_VII_B3!$A$1:$AF$87</definedName>
    <definedName name="Z_A75F8835_BC11_4842_B3E4_C76AE9AA1723_.wvu.PrintArea" localSheetId="12" hidden="1">Zal_B_VII_B6!$A$1:$AH$37</definedName>
    <definedName name="Z_A75F8835_BC11_4842_B3E4_C76AE9AA1723_.wvu.PrintArea" localSheetId="13" hidden="1">Zal_B_VII_B71!$A$1:$AB$154</definedName>
    <definedName name="Z_A75F8835_BC11_4842_B3E4_C76AE9AA1723_.wvu.PrintArea" localSheetId="19" hidden="1">Zal_B_VII_D2!$A$1:$AL$39</definedName>
    <definedName name="Z_A75F8835_BC11_4842_B3E4_C76AE9AA1723_.wvu.Rows" localSheetId="1" hidden="1">B_I_II!#REF!,B_I_II!$101:$200</definedName>
    <definedName name="Z_A75F8835_BC11_4842_B3E4_C76AE9AA1723_.wvu.Rows" localSheetId="3" hidden="1">B_IV!$71:$71,B_IV!$74:$281</definedName>
    <definedName name="Z_A75F8835_BC11_4842_B3E4_C76AE9AA1723_.wvu.Rows" localSheetId="7" hidden="1">B_VIII!#REF!</definedName>
    <definedName name="Z_A75F8835_BC11_4842_B3E4_C76AE9AA1723_.wvu.Rows" localSheetId="11" hidden="1">Zal_B_VII_B3!$6:$6,Zal_B_VII_B3!$10:$10,Zal_B_VII_B3!$33:$37,Zal_B_VII_B3!$45:$45</definedName>
    <definedName name="Z_A75F8835_BC11_4842_B3E4_C76AE9AA1723_.wvu.Rows" localSheetId="12" hidden="1">Zal_B_VII_B6!$7:$11,Zal_B_VII_B6!$18:$19</definedName>
    <definedName name="Z_DF64D807_4B8C_423B_A975_C6FACD998002_.wvu.PrintArea" localSheetId="9" hidden="1">B_X!$A$2:$J$63</definedName>
    <definedName name="zaznaczenie" localSheetId="9">'[28]II.Id. OPERACJI'!$AO$1:$AO$2</definedName>
    <definedName name="zaznaczenie">'[29]II.Id. OPERACJI'!$AO$1:$AO$2</definedName>
    <definedName name="zzz" localSheetId="0">[30]I!#REF!</definedName>
    <definedName name="zzz" localSheetId="8">[30]I!#REF!</definedName>
    <definedName name="zzz" localSheetId="9">[31]I!#REF!</definedName>
    <definedName name="zzz" localSheetId="11">[30]I!#REF!</definedName>
    <definedName name="zzz" localSheetId="18">[30]I!#REF!</definedName>
    <definedName name="zzz">[30]I!#REF!</definedName>
  </definedNames>
  <calcPr calcId="162913"/>
  <customWorkbookViews>
    <customWorkbookView name="KS - Widok osobisty" guid="{A75F8835-BC11-4842-B3E4-C76AE9AA1723}" mergeInterval="0" personalView="1" maximized="1" xWindow="-9" yWindow="-9" windowWidth="1938" windowHeight="1050" tabRatio="912" activeSheetId="49" showComments="commIndAndComment"/>
    <customWorkbookView name="ARiMR - Widok osobisty" guid="{56E8AA3C-4CAF-4C55-B8E1-071ABD58E041}" mergeInterval="0" personalView="1" maximized="1" xWindow="1" yWindow="1" windowWidth="1418" windowHeight="661" activeSheetId="1" showComments="commIndAndComment"/>
    <customWorkbookView name="APP - Widok osobisty" guid="{8F6157A3-D431-4091-A98E-37FECE20820C}" mergeInterval="0" personalView="1" maximized="1" xWindow="1" yWindow="1" windowWidth="1440" windowHeight="680" activeSheetId="1"/>
    <customWorkbookView name="Windows User - Widok osobisty" guid="{799BC39E-33A7-49D3-B680-85DCC9C10170}" mergeInterval="0" personalView="1" maximized="1" xWindow="-8" yWindow="-8" windowWidth="1696" windowHeight="1026" tabRatio="912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2" i="81" l="1"/>
  <c r="U50" i="81"/>
  <c r="B50" i="81"/>
  <c r="K85" i="81" s="1"/>
  <c r="B9" i="82" l="1"/>
  <c r="E124" i="80"/>
  <c r="H118" i="80"/>
  <c r="E118" i="80"/>
  <c r="E102" i="80"/>
  <c r="H96" i="80"/>
  <c r="E96" i="80"/>
  <c r="E78" i="80"/>
  <c r="H72" i="80"/>
  <c r="T7" i="82" s="1"/>
  <c r="E72" i="80"/>
  <c r="B7" i="82" s="1"/>
  <c r="B55" i="80"/>
  <c r="H9" i="80"/>
  <c r="W52" i="81" s="1"/>
  <c r="W9" i="82" l="1"/>
  <c r="H31" i="82"/>
  <c r="H45" i="82"/>
  <c r="D58" i="49"/>
  <c r="D57" i="49"/>
  <c r="D56" i="49"/>
  <c r="D55" i="49"/>
  <c r="D54" i="49"/>
  <c r="D53" i="49"/>
  <c r="D10" i="49"/>
  <c r="N82" i="69" l="1"/>
  <c r="N50" i="69" l="1"/>
  <c r="M50" i="69"/>
  <c r="L50" i="69"/>
  <c r="K50" i="69"/>
  <c r="J50" i="69"/>
  <c r="I50" i="69"/>
  <c r="H50" i="69"/>
  <c r="G50" i="69"/>
  <c r="N45" i="69" l="1"/>
  <c r="M45" i="69"/>
  <c r="L45" i="69"/>
  <c r="K45" i="69"/>
  <c r="J45" i="69"/>
  <c r="I45" i="69"/>
  <c r="H45" i="69"/>
  <c r="G45" i="69"/>
  <c r="F45" i="69"/>
  <c r="N40" i="69"/>
  <c r="M40" i="69"/>
  <c r="L40" i="69"/>
  <c r="K40" i="69"/>
  <c r="J40" i="69"/>
  <c r="I40" i="69"/>
  <c r="H40" i="69"/>
  <c r="G40" i="69"/>
  <c r="F40" i="69"/>
  <c r="N35" i="69"/>
  <c r="M35" i="69"/>
  <c r="L35" i="69"/>
  <c r="K35" i="69"/>
  <c r="J35" i="69"/>
  <c r="I35" i="69"/>
  <c r="H35" i="69"/>
  <c r="G35" i="69"/>
  <c r="F35" i="69"/>
  <c r="N30" i="69"/>
  <c r="M30" i="69"/>
  <c r="L30" i="69"/>
  <c r="K30" i="69"/>
  <c r="J30" i="69"/>
  <c r="I30" i="69"/>
  <c r="H30" i="69"/>
  <c r="G30" i="69"/>
  <c r="F30" i="69"/>
  <c r="N25" i="69"/>
  <c r="M25" i="69"/>
  <c r="L25" i="69"/>
  <c r="K25" i="69"/>
  <c r="J25" i="69"/>
  <c r="I25" i="69"/>
  <c r="H25" i="69"/>
  <c r="G25" i="69"/>
  <c r="F25" i="69"/>
  <c r="N20" i="69"/>
  <c r="M20" i="69"/>
  <c r="L20" i="69"/>
  <c r="K20" i="69"/>
  <c r="J20" i="69"/>
  <c r="I20" i="69"/>
  <c r="H20" i="69"/>
  <c r="G20" i="69"/>
  <c r="F20" i="69"/>
  <c r="F10" i="69"/>
  <c r="N55" i="69"/>
  <c r="M55" i="69"/>
  <c r="L55" i="69"/>
  <c r="K55" i="69"/>
  <c r="J55" i="69"/>
  <c r="I55" i="69"/>
  <c r="H55" i="69"/>
  <c r="G55" i="69"/>
  <c r="F50" i="69"/>
  <c r="F55" i="69"/>
  <c r="AA172" i="1"/>
  <c r="AA168" i="1"/>
  <c r="B25" i="81"/>
  <c r="B20" i="81"/>
  <c r="R70" i="64" l="1"/>
  <c r="C24" i="68"/>
  <c r="B30" i="44"/>
  <c r="B21" i="44"/>
  <c r="B25" i="43"/>
  <c r="B47" i="43"/>
  <c r="AB27" i="28" l="1"/>
  <c r="AB37" i="28" l="1"/>
  <c r="AB33" i="28"/>
  <c r="AB32" i="28" l="1"/>
  <c r="AB30" i="28" s="1"/>
  <c r="D61" i="49" l="1"/>
  <c r="D60" i="49"/>
  <c r="D45" i="49"/>
  <c r="D44" i="49"/>
  <c r="D51" i="49"/>
  <c r="D50" i="49"/>
  <c r="D49" i="49"/>
  <c r="D48" i="49"/>
  <c r="D47" i="49"/>
  <c r="D43" i="49"/>
  <c r="D42" i="49"/>
  <c r="D41" i="49"/>
  <c r="D40" i="49"/>
  <c r="D39" i="49"/>
  <c r="D38" i="49"/>
  <c r="D37" i="49"/>
  <c r="D36" i="49"/>
  <c r="D35" i="49"/>
  <c r="D34" i="49"/>
  <c r="D33" i="49"/>
  <c r="D32" i="49"/>
  <c r="D31" i="49"/>
  <c r="D29" i="49"/>
  <c r="D28" i="49"/>
  <c r="D27" i="49"/>
  <c r="D26" i="49"/>
  <c r="D25" i="49"/>
  <c r="D24" i="49"/>
  <c r="D23" i="49"/>
  <c r="D22" i="49"/>
  <c r="D21" i="49"/>
  <c r="D20" i="49"/>
  <c r="D19" i="49"/>
  <c r="D18" i="49"/>
  <c r="D16" i="49"/>
  <c r="D14" i="49"/>
  <c r="D13" i="49"/>
  <c r="D11" i="49"/>
  <c r="D9" i="49"/>
  <c r="D7" i="49"/>
  <c r="D6" i="49"/>
  <c r="N83" i="69" l="1"/>
  <c r="M82" i="69"/>
  <c r="M83" i="69"/>
  <c r="L82" i="69"/>
  <c r="L83" i="69"/>
  <c r="K82" i="69"/>
  <c r="K83" i="69"/>
  <c r="J82" i="69"/>
  <c r="J83" i="69"/>
  <c r="I82" i="69"/>
  <c r="I83" i="69"/>
  <c r="H82" i="69"/>
  <c r="H83" i="69"/>
  <c r="G82" i="69"/>
  <c r="G83" i="69"/>
  <c r="N81" i="69"/>
  <c r="M81" i="69"/>
  <c r="L81" i="69"/>
  <c r="K81" i="69"/>
  <c r="J81" i="69"/>
  <c r="I81" i="69"/>
  <c r="H81" i="69"/>
  <c r="G81" i="69"/>
  <c r="F82" i="69"/>
  <c r="F83" i="69"/>
  <c r="F81" i="69"/>
  <c r="N78" i="69" l="1"/>
  <c r="M78" i="69"/>
  <c r="L78" i="69"/>
  <c r="K78" i="69"/>
  <c r="J78" i="69"/>
  <c r="I78" i="69"/>
  <c r="H78" i="69"/>
  <c r="G78" i="69"/>
  <c r="F78" i="69"/>
  <c r="N72" i="69"/>
  <c r="M72" i="69"/>
  <c r="L72" i="69"/>
  <c r="K72" i="69"/>
  <c r="J72" i="69"/>
  <c r="I72" i="69"/>
  <c r="H72" i="69"/>
  <c r="G72" i="69"/>
  <c r="F72" i="69"/>
  <c r="N67" i="69"/>
  <c r="M67" i="69"/>
  <c r="L67" i="69"/>
  <c r="K67" i="69"/>
  <c r="J67" i="69"/>
  <c r="I67" i="69"/>
  <c r="H67" i="69"/>
  <c r="G67" i="69"/>
  <c r="F67" i="69"/>
  <c r="N62" i="69"/>
  <c r="M62" i="69"/>
  <c r="L62" i="69"/>
  <c r="K62" i="69"/>
  <c r="J62" i="69"/>
  <c r="I62" i="69"/>
  <c r="H62" i="69"/>
  <c r="G62" i="69"/>
  <c r="F62" i="69"/>
  <c r="N15" i="69"/>
  <c r="M15" i="69"/>
  <c r="L15" i="69"/>
  <c r="G15" i="69"/>
  <c r="F15" i="69"/>
  <c r="N10" i="69"/>
  <c r="M10" i="69"/>
  <c r="L10" i="69"/>
  <c r="G10" i="69"/>
  <c r="J10" i="69"/>
  <c r="H10" i="69"/>
  <c r="N56" i="69" l="1"/>
  <c r="M56" i="69"/>
  <c r="L56" i="69"/>
  <c r="G56" i="69"/>
  <c r="I73" i="69"/>
  <c r="M73" i="69"/>
  <c r="H15" i="69"/>
  <c r="H56" i="69" s="1"/>
  <c r="J15" i="69"/>
  <c r="J56" i="69" s="1"/>
  <c r="G73" i="69"/>
  <c r="K73" i="69"/>
  <c r="F73" i="69"/>
  <c r="J73" i="69"/>
  <c r="N73" i="69"/>
  <c r="H73" i="69"/>
  <c r="L73" i="69"/>
  <c r="I15" i="69"/>
  <c r="K15" i="69"/>
  <c r="J79" i="69" l="1"/>
  <c r="H79" i="69"/>
  <c r="M79" i="69"/>
  <c r="L79" i="69"/>
  <c r="N79" i="69"/>
  <c r="G79" i="69"/>
  <c r="I10" i="69"/>
  <c r="K10" i="69"/>
  <c r="K56" i="69" l="1"/>
  <c r="K79" i="69" s="1"/>
  <c r="I56" i="69"/>
  <c r="I79" i="69" s="1"/>
  <c r="F56" i="69" l="1"/>
  <c r="F79" i="69" s="1"/>
  <c r="AB24" i="28"/>
  <c r="Z25" i="66" l="1"/>
  <c r="AB5" i="66" s="1"/>
  <c r="Z26" i="66" l="1"/>
  <c r="H70" i="64"/>
  <c r="Z28" i="66" l="1"/>
  <c r="Z138" i="66"/>
  <c r="Z110" i="66"/>
  <c r="I111" i="66" s="1"/>
  <c r="Z83" i="66"/>
  <c r="I84" i="66" s="1"/>
  <c r="Z55" i="66"/>
  <c r="I56" i="66" s="1"/>
  <c r="I139" i="66" l="1"/>
  <c r="Z139" i="66"/>
  <c r="Z111" i="66"/>
  <c r="Z84" i="66"/>
  <c r="Z56" i="66"/>
  <c r="AB89" i="66"/>
  <c r="AB34" i="66"/>
  <c r="AB61" i="66"/>
  <c r="AB116" i="66"/>
  <c r="D62" i="49"/>
  <c r="G5" i="25"/>
  <c r="G6" i="25"/>
  <c r="G7" i="25"/>
  <c r="G8" i="25"/>
  <c r="G9" i="25"/>
  <c r="G10" i="25"/>
  <c r="G11" i="25"/>
  <c r="G12" i="25"/>
  <c r="G13" i="25"/>
  <c r="G4" i="25"/>
  <c r="G14" i="25" l="1"/>
  <c r="Z141" i="66"/>
  <c r="Z113" i="66"/>
  <c r="Z86" i="66"/>
  <c r="Z58" i="66"/>
  <c r="AE63" i="28"/>
  <c r="E58" i="28"/>
  <c r="T49" i="28"/>
  <c r="E49" i="28"/>
  <c r="AB7" i="28"/>
  <c r="AB13" i="28" s="1"/>
  <c r="T7" i="28"/>
  <c r="T13" i="28" s="1"/>
  <c r="AE5" i="66" l="1"/>
  <c r="AB16" i="28" s="1"/>
  <c r="X7" i="23"/>
  <c r="B7" i="23"/>
  <c r="AR10" i="66"/>
  <c r="AH3" i="28"/>
  <c r="AE20" i="75" l="1"/>
  <c r="AB25" i="28"/>
  <c r="X3" i="23"/>
  <c r="E13" i="68"/>
  <c r="F13" i="68"/>
  <c r="G13" i="68"/>
  <c r="H13" i="68"/>
  <c r="I13" i="68"/>
  <c r="D13" i="68"/>
  <c r="D15" i="68" l="1"/>
  <c r="I15" i="68"/>
  <c r="H15" i="68"/>
  <c r="G15" i="68"/>
  <c r="F15" i="68"/>
  <c r="E15" i="68"/>
</calcChain>
</file>

<file path=xl/sharedStrings.xml><?xml version="1.0" encoding="utf-8"?>
<sst xmlns="http://schemas.openxmlformats.org/spreadsheetml/2006/main" count="1790" uniqueCount="1007">
  <si>
    <t>5.</t>
  </si>
  <si>
    <t>A*</t>
  </si>
  <si>
    <t>B*</t>
  </si>
  <si>
    <t>1**</t>
  </si>
  <si>
    <t>miejscowość i data (dzień-miesiąc-rok)</t>
  </si>
  <si>
    <t>Lp.</t>
  </si>
  <si>
    <t>…</t>
  </si>
  <si>
    <t>Jedn. miary</t>
  </si>
  <si>
    <t>3.</t>
  </si>
  <si>
    <t>1.</t>
  </si>
  <si>
    <t>zł</t>
  </si>
  <si>
    <t>2.</t>
  </si>
  <si>
    <t>4.</t>
  </si>
  <si>
    <t>TAK</t>
  </si>
  <si>
    <t>NIE</t>
  </si>
  <si>
    <t>Liczba</t>
  </si>
  <si>
    <t xml:space="preserve">RAZEM: </t>
  </si>
  <si>
    <t>Nazwa załącznika</t>
  </si>
  <si>
    <t>Związek JST</t>
  </si>
  <si>
    <t>Jednostka samorządu terytorialnego (JST)</t>
  </si>
  <si>
    <t>Jednostka budżetowa</t>
  </si>
  <si>
    <t>Samorządowy zakład budżetowy</t>
  </si>
  <si>
    <t>Agencja wykonawcza</t>
  </si>
  <si>
    <t>Instytucja gospodarki budżetowej</t>
  </si>
  <si>
    <t>Państwowy fundusz celowy</t>
  </si>
  <si>
    <t>Narodowy Fundusz Zdrowia</t>
  </si>
  <si>
    <t>Samodzielny publiczny zakład opieki zdrowotnej</t>
  </si>
  <si>
    <t>Polska Akademia Nauk i tworzone przez nią jednostki organizacyjne</t>
  </si>
  <si>
    <t>Inne państwowe lub samorządowe osoby prawne utworzone na podstawie odrębnych ustaw w celu wykonywania zadań publicznych, z wyłączeniem przedsiębiorstw, instytutów badawczych, banków i spółek prawa handlowego</t>
  </si>
  <si>
    <t>Państwowa i samorządowa instytucja kultury lub państwowa instytucja filmowa</t>
  </si>
  <si>
    <t>Zakład Ubezpieczeń Społecznych i zarządzane przez niego fundusze oraz Kasa Rolniczego Ubezpieczenia Społecznego i fundusze zarządzane przez Prezesa Kasy Rolniczego Ubezpieczenia Społecznego</t>
  </si>
  <si>
    <t>Położenie działki ewidencyjnej</t>
  </si>
  <si>
    <t>Dane według ewidencji gruntów i budynków</t>
  </si>
  <si>
    <t>Województwo</t>
  </si>
  <si>
    <t>Powiat</t>
  </si>
  <si>
    <t>Gmina</t>
  </si>
  <si>
    <t>Nazwa obrębu ewidencyjnego</t>
  </si>
  <si>
    <t>Nr działki ewidencyjnej</t>
  </si>
  <si>
    <t>Uczelnia publiczna</t>
  </si>
  <si>
    <t>2.3.1 Spółka jawna</t>
  </si>
  <si>
    <t>2.2.3 Jednostka organizacyjna związku wyznaniowego i kościoła</t>
  </si>
  <si>
    <t>2.2.4 Spółka z o.o.</t>
  </si>
  <si>
    <t>2.2.5 Spółka akcyjna</t>
  </si>
  <si>
    <t>2.2.6 Spółdzielnia</t>
  </si>
  <si>
    <t>2.2.7 Stowarzyszenie rejestrowe</t>
  </si>
  <si>
    <t>2.2.8 Związek stowarzyszeń, z wyłączeniem stowarzyszeń JST</t>
  </si>
  <si>
    <t>2.2.9 Fundacja</t>
  </si>
  <si>
    <t>2.2.10 Inna osoba prawna</t>
  </si>
  <si>
    <t>2.3.8 Inna JONOP</t>
  </si>
  <si>
    <t>2.3.7 Spółka akcyjna w organizacji</t>
  </si>
  <si>
    <t>2.3.6 Spółka z o.o. w organizacji</t>
  </si>
  <si>
    <t>2.3.5 Stowarzyszenie zwykłe</t>
  </si>
  <si>
    <t>2.3.5 Wspólnota mieszkaniowa</t>
  </si>
  <si>
    <t>2.3.4 Spółka komandytowo-akcyjna</t>
  </si>
  <si>
    <t>2.2.2 Jednostka sektora finansów publicznych</t>
  </si>
  <si>
    <t>(wybierz kategorię wnioskodawcy z listy)</t>
  </si>
  <si>
    <t>2.3.2 Spółka partnerska;2.3.3 Spółka komandytowa</t>
  </si>
  <si>
    <t>Irlandia</t>
  </si>
  <si>
    <t>Wielka Brytania</t>
  </si>
  <si>
    <t>Szwecja</t>
  </si>
  <si>
    <t>Finlandia</t>
  </si>
  <si>
    <t>Portugalia</t>
  </si>
  <si>
    <t>Hiszpania</t>
  </si>
  <si>
    <t>Francja</t>
  </si>
  <si>
    <t>Holandia</t>
  </si>
  <si>
    <t>Belgia</t>
  </si>
  <si>
    <t>Niemcy</t>
  </si>
  <si>
    <t>Dania</t>
  </si>
  <si>
    <t>Lichtenstein</t>
  </si>
  <si>
    <t>Włochy</t>
  </si>
  <si>
    <t>Polska</t>
  </si>
  <si>
    <t>Czechy</t>
  </si>
  <si>
    <t>Słowacja</t>
  </si>
  <si>
    <t>Austria</t>
  </si>
  <si>
    <t>Węgry</t>
  </si>
  <si>
    <t>Słowenia</t>
  </si>
  <si>
    <t>Chorwacja</t>
  </si>
  <si>
    <t>Rumunia</t>
  </si>
  <si>
    <t>Bułgaria</t>
  </si>
  <si>
    <t>Grecja</t>
  </si>
  <si>
    <t>Estonia</t>
  </si>
  <si>
    <t>Łotwa</t>
  </si>
  <si>
    <t>Litwa</t>
  </si>
  <si>
    <t>Malta</t>
  </si>
  <si>
    <t>Cypr</t>
  </si>
  <si>
    <t>(wybierz kraj)</t>
  </si>
  <si>
    <t>(wybierz z listy)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</si>
  <si>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</si>
  <si>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</si>
  <si>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</si>
  <si>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</si>
  <si>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</si>
  <si>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</si>
  <si>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</si>
  <si>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</si>
  <si>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</si>
  <si>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</si>
  <si>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</si>
  <si>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</si>
  <si>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</si>
  <si>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Rodzaje kosztów</t>
  </si>
  <si>
    <t xml:space="preserve">Wyszczególnienie zakresu rzeczowego </t>
  </si>
  <si>
    <t>w tym VAT***</t>
  </si>
  <si>
    <t>I</t>
  </si>
  <si>
    <t>II.II</t>
  </si>
  <si>
    <t>Nazwa zadania 
(dostawy / usługi / roboty budowlane)</t>
  </si>
  <si>
    <t>Cena jednostkowa
(w zł)</t>
  </si>
  <si>
    <t>Kwota 
ogółem
(w zł)</t>
  </si>
  <si>
    <t>Razem:</t>
  </si>
  <si>
    <t>Wniosek w postaci dokumentu elektronicznego zapisanego na informatycznym nośniku danych</t>
  </si>
  <si>
    <t>Załączniki dotyczące robót budowlanych</t>
  </si>
  <si>
    <t>w zakresie świadczenia usług turystycznych, lub</t>
  </si>
  <si>
    <t>umożliwiają połączenie obiektów użyteczności publicznej, w których są świadczone usługi społeczne, zdrowotne, opiekuńczo-wychowawcze lub edukacyjne dla ludności lokalnej, z siecią dróg publicznych albo</t>
  </si>
  <si>
    <t>od:</t>
  </si>
  <si>
    <t>do:</t>
  </si>
  <si>
    <t>(dzień-miesiąc-rok)</t>
  </si>
  <si>
    <t>/</t>
  </si>
  <si>
    <t>%</t>
  </si>
  <si>
    <t>Jednostka sektora finansów publicznych</t>
  </si>
  <si>
    <t>Spółka partnerska;</t>
  </si>
  <si>
    <t>Imię</t>
  </si>
  <si>
    <t>Stanowisko / Funkcja</t>
  </si>
  <si>
    <t>nowoutworzona</t>
  </si>
  <si>
    <t>istniejąca</t>
  </si>
  <si>
    <t>Jednostka organizacyjna związku wyznaniowego i kościoła</t>
  </si>
  <si>
    <t>Spółka z o.o.</t>
  </si>
  <si>
    <t>Spółka akcyjna</t>
  </si>
  <si>
    <t>Spółdzielnia</t>
  </si>
  <si>
    <t>Stowarzyszenie rejestrowe</t>
  </si>
  <si>
    <t>Związek stowarzyszeń, z wyłączeniem stowarzyszeń JST</t>
  </si>
  <si>
    <t>Fundacja</t>
  </si>
  <si>
    <t>Inna osoba prawna</t>
  </si>
  <si>
    <t>Spółka jawna</t>
  </si>
  <si>
    <t>Spółka komandytowa</t>
  </si>
  <si>
    <t>Spółka komandytowo-akcyjna</t>
  </si>
  <si>
    <t>Wspólnota mieszkaniowa</t>
  </si>
  <si>
    <t>Stowarzyszenie zwykłe</t>
  </si>
  <si>
    <t>Spółka z o.o. w organizacji</t>
  </si>
  <si>
    <t>Spółka akcyjna w organizacji</t>
  </si>
  <si>
    <t>Inna JONOP</t>
  </si>
  <si>
    <t>symbol formularza</t>
  </si>
  <si>
    <t>Nazwisko / nazwa</t>
  </si>
  <si>
    <t>Ogółem</t>
  </si>
  <si>
    <t>oświadczam, iż wyrażam zgodę na realizację przez:</t>
  </si>
  <si>
    <t>osoba fizyczna</t>
  </si>
  <si>
    <t>gmina</t>
  </si>
  <si>
    <t>powiat</t>
  </si>
  <si>
    <t>związek j.s.t.</t>
  </si>
  <si>
    <t>jednostka organizacyjna j.s.t.</t>
  </si>
  <si>
    <t>organizacja pozarządowa (nie LGD)</t>
  </si>
  <si>
    <t>spółdzielnia</t>
  </si>
  <si>
    <t>kościół / związek wyznaniowy</t>
  </si>
  <si>
    <t>LGD</t>
  </si>
  <si>
    <t>sieć</t>
  </si>
  <si>
    <t xml:space="preserve">inne </t>
  </si>
  <si>
    <t>UM</t>
  </si>
  <si>
    <t>D.</t>
  </si>
  <si>
    <t>1. Zgodność operacji z celami przekrojowymi Programu</t>
  </si>
  <si>
    <t>1.1 Innowacyjność</t>
  </si>
  <si>
    <t>1.2 Klimat</t>
  </si>
  <si>
    <t>1.3 Środowisko</t>
  </si>
  <si>
    <t>rozwijanie działalności gospodarczej</t>
  </si>
  <si>
    <t>Wspieranie współpracy między podmiotami wykonującymi działalność gospodarczą na obszarze wiejskim objętym LSR:</t>
  </si>
  <si>
    <t>Uzasadnienie/Uwagi
Źródło ceny i marka, typ lub rodzaj
Parametr(y) charakteryzujące(y) przedmiot</t>
  </si>
  <si>
    <t>Koszty kwalifikowalne operacji (w zł)</t>
  </si>
  <si>
    <t>Kwota (w zł)</t>
  </si>
  <si>
    <t>II.I</t>
  </si>
  <si>
    <t>Suma II.I</t>
  </si>
  <si>
    <t>B.</t>
  </si>
  <si>
    <t>OŚWIADCZENIE</t>
  </si>
  <si>
    <t>reprezentujący</t>
  </si>
  <si>
    <t>tytuł operacji</t>
  </si>
  <si>
    <t>oświadczam /-my, że</t>
  </si>
  <si>
    <t>miejscowość i data</t>
  </si>
  <si>
    <t>Jednocześnie oświadczam/-my, że</t>
  </si>
  <si>
    <t>oświadczam, że</t>
  </si>
  <si>
    <t>Jednocześnie oświadczam, że</t>
  </si>
  <si>
    <t>zobowiązuję się do zwrotu zrefundowanego w ramach ww. operacji podatku VAT, jeżeli zaistnieją przesłanki umożliwiające odzyskanie tego podatku.</t>
  </si>
  <si>
    <t xml:space="preserve"> Oświadczenie</t>
  </si>
  <si>
    <t>adres nieruchomości, nr działek</t>
  </si>
  <si>
    <t>zakres operacji</t>
  </si>
  <si>
    <t xml:space="preserve"> </t>
  </si>
  <si>
    <t>2. Nazwa LGD</t>
  </si>
  <si>
    <t>3. Numer naboru wniosków:</t>
  </si>
  <si>
    <t>Razem</t>
  </si>
  <si>
    <t>ND</t>
  </si>
  <si>
    <t>19.</t>
  </si>
  <si>
    <t>Jedn. Miary</t>
  </si>
  <si>
    <t>Zachowanie dziedzictwa lokalnego</t>
  </si>
  <si>
    <t>Budowa lub przebudowa publicznych dróg gminnych lub powiatowych, które:</t>
  </si>
  <si>
    <t>Ilość (liczba)</t>
  </si>
  <si>
    <t>Potwierdzenie przyjęcia przez UM 
/pieczęć/</t>
  </si>
  <si>
    <t>Promowanie obszaru objętego LSR, w tym produktów lub usług lokalnych</t>
  </si>
  <si>
    <t xml:space="preserve">Osoba prawna / jednostka organizacyjna nieposiadająca osobowości prawnej, której ustawa przyznaje zdolność prawną </t>
  </si>
  <si>
    <t>Suma II.II</t>
  </si>
  <si>
    <t>2**</t>
  </si>
  <si>
    <t>Koszty ogólne:</t>
  </si>
  <si>
    <t>2. Rodzaj doradztwa</t>
  </si>
  <si>
    <t>4. Operacja wpisuje się w cele szczegółowe główne:</t>
  </si>
  <si>
    <t>6. Decyzja LGD w sprawie wyboru operacji</t>
  </si>
  <si>
    <t>6.2 Numer uchwały</t>
  </si>
  <si>
    <t>6.3 Liczba punktów przyznanych operacji</t>
  </si>
  <si>
    <t xml:space="preserve">6.6 Operacja została wybrana do finansowania </t>
  </si>
  <si>
    <t>8.1 Kraj</t>
  </si>
  <si>
    <t>8.2 Województwo</t>
  </si>
  <si>
    <t>8.3 Powiat</t>
  </si>
  <si>
    <t>8.4 Gmina</t>
  </si>
  <si>
    <t>8.8 Ulica</t>
  </si>
  <si>
    <t>8.7 Miejscowość</t>
  </si>
  <si>
    <t>8.6 Poczta</t>
  </si>
  <si>
    <t>8.5 Kod pocztowy</t>
  </si>
  <si>
    <t>8.9 Nr domu</t>
  </si>
  <si>
    <t>8.10 Nr lokalu</t>
  </si>
  <si>
    <t>11.1 Nazwisko</t>
  </si>
  <si>
    <t>11.2 Imię</t>
  </si>
  <si>
    <t>1.1 Cel ogólny LSR</t>
  </si>
  <si>
    <t>1.2 Cel(e) szczegółowy(e) LSR</t>
  </si>
  <si>
    <t xml:space="preserve">1.4 Uzasadnienie zgodności z celami LSR i kryteriami wyboru operacji przez LGD </t>
  </si>
  <si>
    <t>5.2 Operacja nieinwestycyjna</t>
  </si>
  <si>
    <r>
      <rPr>
        <sz val="10"/>
        <rFont val="Arial"/>
        <family val="2"/>
        <charset val="238"/>
      </rPr>
      <t>4. Koszty kwalifikowalne planowane do poniesienia w ramach operacji</t>
    </r>
    <r>
      <rPr>
        <i/>
        <sz val="7"/>
        <rFont val="Arial"/>
        <family val="2"/>
        <charset val="238"/>
      </rPr>
      <t xml:space="preserve"> </t>
    </r>
    <r>
      <rPr>
        <i/>
        <strike/>
        <sz val="7"/>
        <rFont val="Arial"/>
        <family val="2"/>
        <charset val="238"/>
      </rPr>
      <t/>
    </r>
  </si>
  <si>
    <t xml:space="preserve">4.2 Koszty kwalifikowalne I etapu operacji </t>
  </si>
  <si>
    <t xml:space="preserve">4.3 Koszty kwalifikowalne II etapu operacji </t>
  </si>
  <si>
    <t>I transzy</t>
  </si>
  <si>
    <t>II transzy</t>
  </si>
  <si>
    <t>b.</t>
  </si>
  <si>
    <t>c.</t>
  </si>
  <si>
    <t>Dzień udzielenia pomocy</t>
  </si>
  <si>
    <t>Podstawa prawna otrzymanej pomocy</t>
  </si>
  <si>
    <t>Forma pomocy</t>
  </si>
  <si>
    <t>Suma uzyskanej pomocy de minimis</t>
  </si>
  <si>
    <t xml:space="preserve">Pomoc w formie dotacji lub dopłat do oprocentowania </t>
  </si>
  <si>
    <t>Pomoc w formie pożyczek</t>
  </si>
  <si>
    <t xml:space="preserve">Pomoc w formie dokapitalizowania </t>
  </si>
  <si>
    <t xml:space="preserve">Pomoc w formie środków finansowania ryzyka przyjmują­ cych postać inwestycji kapitałowych i quasi-kapitałowych </t>
  </si>
  <si>
    <t xml:space="preserve">Pomoc w formie gwarancji </t>
  </si>
  <si>
    <t xml:space="preserve">Pomoc w formie innych instrumentów </t>
  </si>
  <si>
    <t xml:space="preserve">ROZPORZĄDZENIE KOMISJI (UE) NR 1407/2013 </t>
  </si>
  <si>
    <t xml:space="preserve">ROZPORZĄDZENIE KOMISJI (UE) NR 1408/2013 </t>
  </si>
  <si>
    <t xml:space="preserve">ROZPORZĄDZENIE KOMISJI (UE) NR 717/2014 </t>
  </si>
  <si>
    <t>5.1 Operacja inwestycyjna</t>
  </si>
  <si>
    <t>d.</t>
  </si>
  <si>
    <t>1. Data zamieszczenia na stronie internetowej LGD informacji o planowanej do realizacji operacji własnej</t>
  </si>
  <si>
    <t>Nr rozporządzenia UE</t>
  </si>
  <si>
    <t>IV.1</t>
  </si>
  <si>
    <t xml:space="preserve">Suma kosztów kwalifikowalnych operacji (I + II + III) </t>
  </si>
  <si>
    <t xml:space="preserve">w tym koszty </t>
  </si>
  <si>
    <t>IV.2</t>
  </si>
  <si>
    <t>Koszty kwalifikowalne operacji 
I etap</t>
  </si>
  <si>
    <t>Koszty kwalifikowalne operacji 
 II etap</t>
  </si>
  <si>
    <t>2. Planowane koszty realizacji operacji</t>
  </si>
  <si>
    <t>1.1 Środki własne podmiotu ubiegającego się o przyznanie pomocy stanowią krajowy wkład publiczny</t>
  </si>
  <si>
    <t>W związku z realizacją operacji wnioskuję o wypłatę:</t>
  </si>
  <si>
    <t>2.2 Wartość wkładu rzeczowego w formie nieodpłatnej, w tym:</t>
  </si>
  <si>
    <t>2.3 Koszty ogólne</t>
  </si>
  <si>
    <t>2.4 Inne koszty (niekwalifikowalne)</t>
  </si>
  <si>
    <t xml:space="preserve"> II etapu</t>
  </si>
  <si>
    <t>6.2.1 Publiczne środki wspólnotowe (wkład EFRROW)</t>
  </si>
  <si>
    <t>6.2.2 Publiczne środki krajowe (wkład krajowy) wypłacane przez ARiMR</t>
  </si>
  <si>
    <t>6.3.1 Publiczne środki wspólnotowe (wkład EFRROW)</t>
  </si>
  <si>
    <t>6.3.2 Publiczne środki krajowe (wkład krajowy) wypłacane przez ARiMR</t>
  </si>
  <si>
    <t xml:space="preserve">7.1.5 Planowany termin wypłaty zaliczki w ramach: </t>
  </si>
  <si>
    <t>7.1.6.1 Rozliczenie zaliczki w przypadku operacji realizowanych w dwóch etapach nastąpi :</t>
  </si>
  <si>
    <t>7.1.6.2 w ramach pierwszego wniosku o płatność (pośrednią)</t>
  </si>
  <si>
    <t>7.1.6.3 w ramach wniosku o płatność ostateczną</t>
  </si>
  <si>
    <t>7.1.6.4 w ramach każdego z dwóch wniosków o płatność, w wysokości:</t>
  </si>
  <si>
    <t>7.1.6.4.1 Etap I</t>
  </si>
  <si>
    <t>7.1.6.4.2 Etap II</t>
  </si>
  <si>
    <t>Nazwa / Imię i Nazwisko podmiotu ubiegającego się o przyznanie pomocy</t>
  </si>
  <si>
    <r>
      <t xml:space="preserve">Oświadczenie podmiotu ubiegającego się o przyznanie pomocy o nie uzyskaniu pomocy </t>
    </r>
    <r>
      <rPr>
        <b/>
        <i/>
        <sz val="10"/>
        <rFont val="Arial"/>
        <family val="2"/>
        <charset val="238"/>
      </rPr>
      <t xml:space="preserve">de minimis </t>
    </r>
  </si>
  <si>
    <t xml:space="preserve">Oświadczam, iż w okresie obejmującym bieżący rok podatkowy oraz dwa poprzedzające go lata podatkowe, nie uzyskałem pomocy przyznawanej zgodnie z zasadą de minimis w szczególności w myśl rozporządzenia Komisji (UE) nr:
</t>
  </si>
  <si>
    <t>C.</t>
  </si>
  <si>
    <t>1.3 Przedsięwzięcia LSR</t>
  </si>
  <si>
    <t>Podmiot udzielający pomocy</t>
  </si>
  <si>
    <t>3.1</t>
  </si>
  <si>
    <t>Oświadczam, iż otrzymałem/am poniższą pomoc publiczną przyznawaną zgodnie z zasadą de minimis</t>
  </si>
  <si>
    <t xml:space="preserve">6.2.3 Wkład własny podmiotu ubiegającego się o przyznanie pomocy stanowiący publiczne środki krajowe </t>
  </si>
  <si>
    <t xml:space="preserve">Załączniki wspólne </t>
  </si>
  <si>
    <t>rozwijana</t>
  </si>
  <si>
    <t>7.1.4 Wnioskowana kwota zaliczki, dla:</t>
  </si>
  <si>
    <t>Numer podmiotu wspólnie wnioskującego</t>
  </si>
  <si>
    <t>z:</t>
  </si>
  <si>
    <t>EUR</t>
  </si>
  <si>
    <t xml:space="preserve">6.3.3 Wkład własny podmiotu ubiegającego się o przyznanie pomocy stanowiący publiczne środki krajowe </t>
  </si>
  <si>
    <t xml:space="preserve">Wskaźnik </t>
  </si>
  <si>
    <t>Wartość docelowa wskaźnika</t>
  </si>
  <si>
    <t>Sposób pomiaru wskaźnika</t>
  </si>
  <si>
    <t>4.3.2</t>
  </si>
  <si>
    <t>4.3.1</t>
  </si>
  <si>
    <t>4.3.3</t>
  </si>
  <si>
    <t>Liczba utworzonych miejsc pracy</t>
  </si>
  <si>
    <t>1. Cel złożenia wniosku o przyznanie pomocy:</t>
  </si>
  <si>
    <t>znak sprawy nadany w LGD (wypełnia LGD)</t>
  </si>
  <si>
    <t>4. Termin naboru wniosków:</t>
  </si>
  <si>
    <t>2. Podmiot uprawniony do wsparcia, inny niż LGD, nie zgłosił w terminie zamiaru realizacji operacji</t>
  </si>
  <si>
    <t>2. Tytuł operacji</t>
  </si>
  <si>
    <t xml:space="preserve">3. Opis operacji </t>
  </si>
  <si>
    <t>6. Cel(e) operacji</t>
  </si>
  <si>
    <t>7.1 Wskaźniki obowiązkowe</t>
  </si>
  <si>
    <t>4.2.1</t>
  </si>
  <si>
    <t>4.2.2</t>
  </si>
  <si>
    <t>4.1</t>
  </si>
  <si>
    <t>4.6</t>
  </si>
  <si>
    <t>4.5</t>
  </si>
  <si>
    <t>4.7.1</t>
  </si>
  <si>
    <t>4.7.2</t>
  </si>
  <si>
    <t>7.2 Pozostałe wskaźniki</t>
  </si>
  <si>
    <t xml:space="preserve">8. Lokalizacja operacji (miejsce realizacji operacji) </t>
  </si>
  <si>
    <t>8.1.7 Miejscowość</t>
  </si>
  <si>
    <t>8.8 Ulica / nr działki</t>
  </si>
  <si>
    <t>Numer obrębu ewidencyjnego</t>
  </si>
  <si>
    <t>3. Limit pomocy</t>
  </si>
  <si>
    <t>8.1.1 Kraj</t>
  </si>
  <si>
    <t>8.1.2 Województwo</t>
  </si>
  <si>
    <t>8.1.3 Powiat</t>
  </si>
  <si>
    <t>8.1.4 Gmina</t>
  </si>
  <si>
    <t>8.1.5 Kod pocztowy</t>
  </si>
  <si>
    <t>8.1.6 Poczta</t>
  </si>
  <si>
    <t>8.1.8 Ulica / nr działki</t>
  </si>
  <si>
    <t>8.1.9 Nr domu</t>
  </si>
  <si>
    <t>8.1.10 Nr lokalu</t>
  </si>
  <si>
    <t>4. Zakres operacji</t>
  </si>
  <si>
    <t>4.2</t>
  </si>
  <si>
    <t>4.3</t>
  </si>
  <si>
    <t>4.4</t>
  </si>
  <si>
    <t>4.7</t>
  </si>
  <si>
    <t>skracają dystans lub czas dojazdu do obiektów użyteczności publicznej, w których są świadczone usługi społeczne, zdrowotne, opiekuńczo-wychowawcze lub edukacyjne dla ludności lokalnej</t>
  </si>
  <si>
    <t>4.8</t>
  </si>
  <si>
    <t>Całkowite koszty operacji
(w zł)</t>
  </si>
  <si>
    <r>
      <t xml:space="preserve">Wartość pomocy brutto 
</t>
    </r>
    <r>
      <rPr>
        <sz val="8"/>
        <rFont val="Czcionka tekstu podstawowego"/>
        <charset val="238"/>
      </rPr>
      <t>(w euro)</t>
    </r>
  </si>
  <si>
    <t>5. Poziom dofinansowania operacji o jaki wnioskuje podmiot ubiegający się o przyznanie pomocy (%)</t>
  </si>
  <si>
    <t>km</t>
  </si>
  <si>
    <t>1. Podmiot ubiegający się o przyznanie pomocy korzystał z doradztwa LGD</t>
  </si>
  <si>
    <t>B.I. CZĘŚĆ OGÓLNA</t>
  </si>
  <si>
    <t>B.III. OPIS PLANOWANEJ OPERACJI</t>
  </si>
  <si>
    <t>B.IV. PLAN FINANSOWY OPERACJI</t>
  </si>
  <si>
    <t>B.V. ZESTAWIENIE RZECZOWO – FINANSOWE OPERACJI</t>
  </si>
  <si>
    <t>B.VI. OPIS ZADAŃ WYMIENIONYCH W ZESTAWIENIU RZECZOWO-FINANSOWYM OPERACJI</t>
  </si>
  <si>
    <t>B.VII. INFORMACJA O ZAŁĄCZNIKACH</t>
  </si>
  <si>
    <r>
      <t>1. Numer identyfikacyjny LGD</t>
    </r>
    <r>
      <rPr>
        <vertAlign val="superscript"/>
        <sz val="9"/>
        <rFont val="Arial"/>
        <family val="2"/>
        <charset val="238"/>
      </rPr>
      <t>1</t>
    </r>
  </si>
  <si>
    <t>w zakresie rozwijania rynków zbytu produktów lub usług lokalnych</t>
  </si>
  <si>
    <t>Jednostka miary wskaźnika</t>
  </si>
  <si>
    <t>2.5 Koszty realizacji operacji razem (suma wierszy 2.1, 2.2, 2.3 oraz 2.4)</t>
  </si>
  <si>
    <t>Osoba fizyczna, osoba fizyczna wykonująca działalność gospodarczą</t>
  </si>
  <si>
    <t xml:space="preserve">1. Numer podmiotu wspólnie wnioskującego </t>
  </si>
  <si>
    <t>szt.</t>
  </si>
  <si>
    <t>słownie:</t>
  </si>
  <si>
    <t xml:space="preserve">1) </t>
  </si>
  <si>
    <t>3)</t>
  </si>
  <si>
    <t>4)</t>
  </si>
  <si>
    <t>5)</t>
  </si>
  <si>
    <t>1)</t>
  </si>
  <si>
    <t>2)</t>
  </si>
  <si>
    <t>B. INFORMACJE DOTYCZĄCE PODMIOTU UBIEGAJĄCEGO SIĘ O PRZYZNANIE POMOCY ORAZ OPERACJI</t>
  </si>
  <si>
    <t>7.1.1 Wysokość zaliczki (zł)</t>
  </si>
  <si>
    <t>7.1.6 Rozliczenie zaliczki (zł)</t>
  </si>
  <si>
    <t>w wysokości (zł)</t>
  </si>
  <si>
    <t>1a.</t>
  </si>
  <si>
    <t>1b.</t>
  </si>
  <si>
    <t>Ilość / 
liczba</t>
  </si>
  <si>
    <t>1. Numer podmiotu ubiegającego się o przyznanie pomocy</t>
  </si>
  <si>
    <r>
      <t xml:space="preserve">2. Numer identyfikacyjny </t>
    </r>
    <r>
      <rPr>
        <vertAlign val="superscript"/>
        <sz val="9"/>
        <rFont val="Arial"/>
        <family val="2"/>
        <charset val="238"/>
      </rPr>
      <t>1</t>
    </r>
  </si>
  <si>
    <t>3. Typ podmiotu ubiegającego się o przyznanie pomocy</t>
  </si>
  <si>
    <t>3.2</t>
  </si>
  <si>
    <t>osoba prawna</t>
  </si>
  <si>
    <t>3.3</t>
  </si>
  <si>
    <t>3.4</t>
  </si>
  <si>
    <t>Liczba wspólników spółki cywilnej</t>
  </si>
  <si>
    <t xml:space="preserve">5. Dane identyfikacyjne podmiotu ubiegającego się o przyznanie pomocy </t>
  </si>
  <si>
    <t>5.2 Pierwsze imię</t>
  </si>
  <si>
    <t>6.1 Status działalności</t>
  </si>
  <si>
    <t xml:space="preserve">6.3 Status przedsiębiorcy </t>
  </si>
  <si>
    <t>7.1 Kraj</t>
  </si>
  <si>
    <t>7.2 Województwo</t>
  </si>
  <si>
    <t>7.3 Powiat</t>
  </si>
  <si>
    <t>7.4 Gmina</t>
  </si>
  <si>
    <t>7.5 Kod pocztowy</t>
  </si>
  <si>
    <t>7.6 Poczta</t>
  </si>
  <si>
    <t>7.7 Miejscowość</t>
  </si>
  <si>
    <t>7.8 Ulica</t>
  </si>
  <si>
    <t>7.9 Nr domu</t>
  </si>
  <si>
    <t>7.10 Nr lokalu</t>
  </si>
  <si>
    <t>9.1</t>
  </si>
  <si>
    <t>9.2</t>
  </si>
  <si>
    <t>9.3</t>
  </si>
  <si>
    <t>10. Dane pełnomocnika podmiotu ubiegającego się o przyznanie pomocy</t>
  </si>
  <si>
    <t>10.1 Nazwisko</t>
  </si>
  <si>
    <t>10.2 Imię</t>
  </si>
  <si>
    <t>wspólnicy spółki cywilnej</t>
  </si>
  <si>
    <t>3.2.2.1 Powiat</t>
  </si>
  <si>
    <t>3.2.2.2 Gmina</t>
  </si>
  <si>
    <t>3.2.2.3 Związek JST (związek gmin, związek powiatów)</t>
  </si>
  <si>
    <t>3.2.2.4 Jednostka organizacyjna JST</t>
  </si>
  <si>
    <t>3.2.2.5 Inna JSFP</t>
  </si>
  <si>
    <t>3.1.1 Osoba fizyczna</t>
  </si>
  <si>
    <t>3.1.2 Osoba fizyczna prowadząca działalność gospodarczą</t>
  </si>
  <si>
    <t>3.2.3 kościół / związek wyznaniowy</t>
  </si>
  <si>
    <t>3.2.2 Jednostka sektora finansów publicznych</t>
  </si>
  <si>
    <t>3.2.4 Spółka z o.o.</t>
  </si>
  <si>
    <t>3.2.5 Spółka akcyjna</t>
  </si>
  <si>
    <t>3.2.6 Spółdzielnia</t>
  </si>
  <si>
    <t>3.2.7 Stowarzyszenie rejestrowe</t>
  </si>
  <si>
    <t>3.2.8 Związek stowarzyszeń, z wyłączeniem  stowarzyszeń JST</t>
  </si>
  <si>
    <t>3.2.9 Fundacja</t>
  </si>
  <si>
    <t>3.2.10 Inna osoba prawna</t>
  </si>
  <si>
    <t>3.3.1 Spółka jawna</t>
  </si>
  <si>
    <t>3.3.2 Spółka partnerska</t>
  </si>
  <si>
    <t>3.3.3 Spółka komandytowa</t>
  </si>
  <si>
    <t>3.3.4 Spółka komandytowo-akcyjna</t>
  </si>
  <si>
    <t>3.3.5 Wspólnota mieszkaniowa</t>
  </si>
  <si>
    <t>3.3.6 Stowarzyszenie zwykłe</t>
  </si>
  <si>
    <t>3.3.7 Inna JONOP</t>
  </si>
  <si>
    <t>Potwierdzenie złożenia w LGD
/pieczęć/</t>
  </si>
  <si>
    <t>x</t>
  </si>
  <si>
    <t>Luksemburg</t>
  </si>
  <si>
    <t>jednostka organizacyjna nieposiadająca osobowości prawnej</t>
  </si>
  <si>
    <t>3.4a</t>
  </si>
  <si>
    <t xml:space="preserve">3.4b </t>
  </si>
  <si>
    <t>Wzmocnienie kapitału społecznego, w tym przez podnoszenie wiedzy społeczności lokalnej w zakresie ochrony środowiska i zmian klimatycznych, także z wykorzystaniem rozwiązań innowacyjnych</t>
  </si>
  <si>
    <t>Oświadczenie podmiotu ubiegającego się o przyznanie pomocy o wielkości przedsiębiorstwa
– oryginał sporządzony na formularzu udostępnionym przez UM</t>
  </si>
  <si>
    <t xml:space="preserve">Przyjmuję do wiadomości, iż: </t>
  </si>
  <si>
    <t>2.1 Liczba grup defaworyzowanych, do których dedykowana jest operacja</t>
  </si>
  <si>
    <r>
      <t>W celu poprawnego wypełnienia wniosku podmiot ubiegający się o przyznanie pomocy</t>
    </r>
    <r>
      <rPr>
        <b/>
        <strike/>
        <sz val="8"/>
        <rFont val="Arial"/>
        <family val="2"/>
        <charset val="238"/>
      </rPr>
      <t xml:space="preserve"> </t>
    </r>
    <r>
      <rPr>
        <b/>
        <sz val="8"/>
        <rFont val="Arial"/>
        <family val="2"/>
        <charset val="238"/>
      </rPr>
      <t>powinien zapoznać się z Instrukcją jego wypełniania.</t>
    </r>
  </si>
  <si>
    <t>2.2 Nazwa grupy/grup defaworyzowanej(-ych)</t>
  </si>
  <si>
    <t>Numer wspólnika spółki cywilnej</t>
  </si>
  <si>
    <t>6.2 Kod PKD dla działalności związanej z realizacją operacji (przeważającej)</t>
  </si>
  <si>
    <t>Wartość wkładu rzeczowego w formie nieodpłatnej, w tym:</t>
  </si>
  <si>
    <t>E. Inne załączniki dotyczące operacji</t>
  </si>
  <si>
    <t xml:space="preserve">B.II. DANE IDENTYFIKACYJNE PODMIOTU UBIEGAJĄCEGO SIĘ O PRZYZNANIE POMOCY </t>
  </si>
  <si>
    <t xml:space="preserve">1.4 Uzasadnienie zgodności operacji z celami przekrojowymi </t>
  </si>
  <si>
    <t xml:space="preserve">6.1 Data podjęcia uchwały w sprawie wyboru operacji </t>
  </si>
  <si>
    <t>Rozwój przedsiębiorczości na obszarze wiejskim objętym strategią rozwoju lokalnego kierowanego przez społeczność:</t>
  </si>
  <si>
    <t>tworzenie lub rozwój inkubatorów przetwórstwa lokalnego produktów rolnych będących przedsiębiorstwami spożywczymi, w których jest wykonywana działalność w zakresie produkcji, przetwarzania lub dystrybucji żywności pochodzenia roślinnego lub zwierzęcego lub wprowadzania tej żywności na rynek, przy czym podstawą działalności wykonywanej w tym inkubatorze jest przetwarzanie żywności</t>
  </si>
  <si>
    <t>w ramach krótkich łańcuchów dostaw, lub</t>
  </si>
  <si>
    <r>
      <t xml:space="preserve">Rozwój rynków zbytu produktów i usług lokalnych, z wyłączeniem operacji polegających na budowie lub modernizacji targowisk objętych zakresem wsparcia w ramach działania </t>
    </r>
    <r>
      <rPr>
        <i/>
        <sz val="9"/>
        <rFont val="Arial"/>
        <family val="2"/>
        <charset val="238"/>
      </rPr>
      <t>Podstawowe usługi i odnowa wsi na obszarach wiejskich</t>
    </r>
  </si>
  <si>
    <t>(miesiąc-rok)</t>
  </si>
  <si>
    <t>dane podmiotu ubiegającego się o  przyznanie pomocy mogą być przetwarzane przez organy audytowe i dochodzeniowe Unii Europejskiej i państw członkowskich dla zabezpieczenia interesów finansowych Unii;</t>
  </si>
  <si>
    <t>W-1_19.2</t>
  </si>
  <si>
    <t>Pozycja</t>
  </si>
  <si>
    <t>Rok</t>
  </si>
  <si>
    <t>C. Generowany dochód [A-B]</t>
  </si>
  <si>
    <t>……………………………………</t>
  </si>
  <si>
    <t>data</t>
  </si>
  <si>
    <t>6. Informacje dotyczące wykonywanej działalności gospodarczej</t>
  </si>
  <si>
    <t>zawartej pomiędzy Województwem reprezentowanym przez Zarząd Województwa a</t>
  </si>
  <si>
    <t>2. Liczba podmiotów ubiegających się o przyznanie pomocy</t>
  </si>
  <si>
    <t>3. Operacja realizowana przez podmioty wspólnie wnioskujące</t>
  </si>
  <si>
    <t>Nazwa i adres siedziby / oddziału podmiotu ubiegającego się o przyznanie pomocy</t>
  </si>
  <si>
    <t>Imię i nazwisko podmiotu ubiegającego się o przyznanie pomocy</t>
  </si>
  <si>
    <t xml:space="preserve">(wybierz z listy); Pomoc w formie dotacji lub dopłat do oprocentowania; Pomoc w formie pożyczek; Pomoc w formie dokapitalizowania; Pomoc w formie środków finansowania ryzyka przyjmują­ cych postać inwestycji kapitałowych i quasi-kapitałowych; Pomoc w formie gwarancji; Pomoc w formie innych instrumentów </t>
  </si>
  <si>
    <t>6)</t>
  </si>
  <si>
    <t>4. (jaki) - wpisać właściwy typ podmiotu ubiegającego się o przyznanie pomocy, w przypadku gdy z listy rozwijalnej zostanie wybrany typ podmiotu określony jako Inny, np. Inna JONOP</t>
  </si>
  <si>
    <t xml:space="preserve">5. Rodzaj operacji: </t>
  </si>
  <si>
    <t xml:space="preserve">Nr Zaświadczenia … </t>
  </si>
  <si>
    <t>Pozostały do wykorzystania limit pomocy
de minimis, przy kursie EUR:</t>
  </si>
  <si>
    <t>6. Wnioskowana kwota pomocy</t>
  </si>
  <si>
    <t>7.1.3 Wnioskowana kwota pomocy przypadająca na koszty kwalifikowalne realizacji operacji w części dotyczącej inwestycji, dla:</t>
  </si>
  <si>
    <t xml:space="preserve"> I etapu</t>
  </si>
  <si>
    <t>7.1.2. Koszty kwalifikowalne realizacji operacji w części dotyczącej inwestycji, dla:</t>
  </si>
  <si>
    <t>zobowiązuję/-my się do zwrotu zrefundowanego w ramach ww. operacji podatku VAT, jeżeli zaistnieją przesłanki umożliwiające odzyskanie przez podmiot ubiegający się o przyznanie pomocy tego podatku.</t>
  </si>
  <si>
    <t>3.2.1 LGD z LSR wybranym w ramach PROW 2014 - 2020</t>
  </si>
  <si>
    <t>A.2.</t>
  </si>
  <si>
    <t>TAK / ND</t>
  </si>
  <si>
    <t>*   zadanie lub grupa zadań realizowanych w ramach operacji</t>
  </si>
  <si>
    <t>**  zadanie lub dostawa/robota/usługa realizowana w ramach zadania</t>
  </si>
  <si>
    <t>*** w przypadku podmiotu ubiegającego się o przyznanie pomocy, dla którego VAT nie będzie kosztem kwalifikowalnym należy wpisać 0,00.</t>
  </si>
  <si>
    <t xml:space="preserve">Liczba utrzymanych miejsc pracy </t>
  </si>
  <si>
    <t>Liczba nowych inkubatorów (centrów) przetwórstwa lokalnego</t>
  </si>
  <si>
    <t>Długość wybudowanych lub przebudowanych dróg</t>
  </si>
  <si>
    <t>Liczba nowych obiektów infrastruktury turystycznej i rekreacyjnej</t>
  </si>
  <si>
    <t>Liczba przebudowanych obiektów infrastruktury turystycznej i rekreacyjnej</t>
  </si>
  <si>
    <t>Długość wybudowanych lub przebudowanych ścieżek rowerowych i szlaków turystycznych</t>
  </si>
  <si>
    <t>Liczba sieci w zakresie usług turystycznych, które otrzymały wsparcie w ramach realizacji LSR</t>
  </si>
  <si>
    <t>Liczba podmiotów w ramach sieci w zakresie usług turystycznych</t>
  </si>
  <si>
    <t>Liczba sieci w zakresie krótkich łańcuchów żywnościowych lub rynków lokalnych, które otrzymały wsparcie w ramach realizacji LSR</t>
  </si>
  <si>
    <t>Liczba podmiotów w ramach sieci w zakresie krótkich łańcuchów żywnościowych lub rynków lokalnych, które otrzymały wsparcie w ramach realizacji LSR</t>
  </si>
  <si>
    <t>Liczba zmodernizowanych inkubatorów (centrów) przetwórstwa lokalnego</t>
  </si>
  <si>
    <t>Liczba osób korzystających z nowej lub przebudowanej infrastruktury drogowej w zakresie włączenia społecznego</t>
  </si>
  <si>
    <t>Liczba szkoleń</t>
  </si>
  <si>
    <t>Liczba osób przeszkolonych</t>
  </si>
  <si>
    <t xml:space="preserve">Liczba nowych miejsc noclegowych </t>
  </si>
  <si>
    <t>Liczba zabytków poddanych pracom konserwatorskim lub restauratorskim</t>
  </si>
  <si>
    <t xml:space="preserve">Liczba wydarzeń / imprez </t>
  </si>
  <si>
    <t>Rozwój ogólnodostępnej i niekomercyjnej infrastruktury turystycznej lub rekreacyjnej, lub kulturalnej</t>
  </si>
  <si>
    <t>operacji trwale związanej z ww. nieruchomością polegającej na:</t>
  </si>
  <si>
    <t>1. Operacja wpisuje się w cele LSR:</t>
  </si>
  <si>
    <t>A. Określenie poziomu i zakresu, do jakiego podmiot ubiegający się o przyznanie pomocy zrealizowałby operację bez pomocy publicznej:</t>
  </si>
  <si>
    <t>B. Określenie czasu realizacji operacji przez podmiot ubiegający się o przyznanie pomocy:</t>
  </si>
  <si>
    <t>cel 6B: Wspieranie lokalnego rozwoju na obszarach wiejskich</t>
  </si>
  <si>
    <t>cel 3A: Poprawa konkurencyjności producentów rolnych poprzez lepsze ich zintegrowanie z łańcuchem rolno-spożywczym poprzez systemy jakości, dodawanie wartości do produktów rolnych, promocję na rynkach lokalnych i krótkie cykle dostaw, grupy i organizacje producentów oraz organizacje międzybranżowe</t>
  </si>
  <si>
    <t>cel 6A: Ułatwianie różnicowania działalności, zakładania i rozwoju małych przedsiębiorstw, a także tworzenia miejsc pracy</t>
  </si>
  <si>
    <t>cel 6C: Zwiększanie dostępności technologii informacyjno-komunikacyjnych (TIK) na obszarach wiejskich oraz podnoszenie poziomu korzystania z nich i poprawianie ich jakości</t>
  </si>
  <si>
    <t>A.I. OPERACJA WŁASNA LGD</t>
  </si>
  <si>
    <t>A.II. OPERACJA REALIZOWANA PRZEZ PODMIOT INNY NIŻ LGD, Z WYŁĄCZENIEM PROJEKTÓW GRANTOWYCH 
ORAZ OPERACJI W ZAKRESIE PODEJMOWANIA DZIAŁALNOŚCI GOSPODARCZEJ</t>
  </si>
  <si>
    <t>Wnioskuję o przyznanie pomocy finansowej w wysokości:</t>
  </si>
  <si>
    <t xml:space="preserve"> B.VIII. OŚWIADCZENIA PODMIOTU UBIEGAJĄCEGO SIĘ O PRZYZNANIE POMOCY</t>
  </si>
  <si>
    <t>­</t>
  </si>
  <si>
    <t>ubiegającego się o dofinansowanie z krajowych środków publicznych i środków pochodzących z Europejskiego Funduszu Rolnego na rzecz Rozwoju Obszarów Wiejskich w ramach PROW 2014-2020, na realizację operacji w zakresie poddziałania „Wsparcie na wdrażanie operacji w ramach strategii rozwoju lokalnego kierowanego przez społeczność”</t>
  </si>
  <si>
    <r>
      <t>podmiot, który reprezentuję/-my jest podatnikiem podatku VAT / nie jest podatnikiem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oraz figuruje w ewidencji podatników podatku VAT / nie figuruje w ewidencji podatników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i realizując powyższą operację może odzyskać uiszczony podatek VAT / nie może odzyskać uiszczonego podatku VAT z powodu</t>
    </r>
    <r>
      <rPr>
        <vertAlign val="superscript"/>
        <sz val="9"/>
        <rFont val="Arial"/>
        <family val="2"/>
        <charset val="238"/>
      </rPr>
      <t>2</t>
    </r>
  </si>
  <si>
    <r>
      <rPr>
        <i/>
        <vertAlign val="superscript"/>
        <sz val="7"/>
        <rFont val="Arial"/>
        <family val="2"/>
        <charset val="238"/>
      </rPr>
      <t xml:space="preserve">1 </t>
    </r>
    <r>
      <rPr>
        <i/>
        <sz val="7"/>
        <rFont val="Arial"/>
        <family val="2"/>
        <charset val="238"/>
      </rPr>
      <t>Niepotrzebne skreślić.</t>
    </r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</si>
  <si>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Niepotrzebne skreślić. </t>
    </r>
  </si>
  <si>
    <t>ubiegającego się o dofinansowanie z krajowych środków publicznych i środków pochodzących z Europejskiego Funduszu Rolnego na rzecz Rozwoju Obszarów Wiejskich w ramach PROW 2014-2020, na realizację operacji w zakresie poddziałania  „Wsparcie na wdrażanie operacji w ramach strategii rozwoju lokalnego kierowanego przez społeczność”</t>
  </si>
  <si>
    <r>
      <t>jestem podatnikiem podatku VAT / nie jestem podatnikiem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oraz figuruję w ewidencji podatników podatku VAT / nie figuruję w ewidencji podatników podatku VAT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i realizując powyższą operację mogę odzyskać uiszczony podatek VAT / nie mogę odzyskać uiszczonego podatku VAT z powodu</t>
    </r>
    <r>
      <rPr>
        <vertAlign val="superscript"/>
        <sz val="9"/>
        <rFont val="Arial"/>
        <family val="2"/>
        <charset val="238"/>
      </rPr>
      <t>2</t>
    </r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</si>
  <si>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Osoby fizyczne nie prowadzące działalności gospodarczej lub niebędące zarejestrowanymi podatnikami podatku od towarów i usług wpisują numer PESEL.</t>
    </r>
  </si>
  <si>
    <t>Dokumenty potwierdzające, że podmiot ubiegający się o przyznanie pomocy:</t>
  </si>
  <si>
    <t>Oświadczenie o kwalifikowalności VAT dla podmiotu ubiegającego się o przyznanie pomocy będącego osobą fizyczną, jeżeli podmiot ubiegający się o przyznanie pomocy będzie ubiegał się o włączenie VAT do kosztów kwalifikowalnych
– oryginał sporządzony na formularzu udostępnionym przez UM</t>
  </si>
  <si>
    <t>w tym podnoszenie kompetencji osób realizujących operacje w tym zakresie</t>
  </si>
  <si>
    <t>6.5 Maksymalny poziom dofinansowania ustalony przez LGD dla operacji:</t>
  </si>
  <si>
    <t xml:space="preserve">w związku z faktem, że wykonuję działalność w sektorze: </t>
  </si>
  <si>
    <t>rolnym</t>
  </si>
  <si>
    <t>rybołówstwa lub akwakultury</t>
  </si>
  <si>
    <t xml:space="preserve"> transportu drogowego towarów</t>
  </si>
  <si>
    <r>
      <t>Imię i nazwisko osoby(-ób) reprezentujących podmiot ubiegający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</si>
  <si>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seria i numer dokumentu tożsamości osoby(-ób) reprezentujących podmiot ubiegający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</si>
  <si>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Imię i nazwisko oraz adres podmiotu ubiegającego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</si>
  <si>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seria i numer dokumentu tożsamości podmiotu ubiegającego się o przyznanie pomocy / pełnomocnika</t>
    </r>
    <r>
      <rPr>
        <i/>
        <vertAlign val="superscript"/>
        <sz val="9"/>
        <rFont val="Arial"/>
        <family val="2"/>
        <charset val="238"/>
      </rPr>
      <t>1</t>
    </r>
  </si>
  <si>
    <r>
      <t>Imię i nazwisko oraz adres zamieszkania / adres wykonywania działalności podmiotu ubiegającego się o przyznanie pomocy</t>
    </r>
    <r>
      <rPr>
        <i/>
        <vertAlign val="superscript"/>
        <sz val="9"/>
        <rFont val="Arial"/>
        <family val="2"/>
        <charset val="238"/>
      </rPr>
      <t>1</t>
    </r>
  </si>
  <si>
    <t>Oświadczenie podmiotu ubiegającego się o przyznanie pomocy o nie uzyskaniu pomocy de minimis
– oryginał sporządzony na formularzu udostępnionym przez UM</t>
  </si>
  <si>
    <t>Informacja podmiotu ubiegającego się o przyznanie pomocy o uzyskanej pomocy de minimis 
– oryginał sporządzony na formularzu udostępnionym przez UM, 
oraz</t>
  </si>
  <si>
    <t>20.</t>
  </si>
  <si>
    <t>1.1.2</t>
  </si>
  <si>
    <t>1.1.3</t>
  </si>
  <si>
    <t>1.1.4</t>
  </si>
  <si>
    <t>1.2 Obowiązujący podmiot ubiegający się o przyznanie pomocy limit pomocy de minimis (w EUR)</t>
  </si>
  <si>
    <t>1.2.1 Wielkość otrzymanej pomocy de minimis w bieżącym roku podatkowym oraz w dwóch poprzedzających go latach podatkowych</t>
  </si>
  <si>
    <t>1.2.2</t>
  </si>
  <si>
    <t>1.2.3</t>
  </si>
  <si>
    <t>1.2.4</t>
  </si>
  <si>
    <t>1.3 Obowiązujący podmiot ubiegający się o przyznanie pomocy limit pomocy de minimis (w EUR)</t>
  </si>
  <si>
    <t>1.3.1 Wielkość otrzymanej pomocy de minimis w bieżącym roku podatkowym oraz w dwóch poprzedzających go latach podatkowych</t>
  </si>
  <si>
    <t>Nr Zaświadczenia …</t>
  </si>
  <si>
    <r>
      <t>1.3.1.1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oraz rozporządzenia nr 1998/2005</t>
    </r>
    <r>
      <rPr>
        <vertAlign val="superscript"/>
        <sz val="8"/>
        <rFont val="Czcionka tekstu podstawowego"/>
        <charset val="238"/>
      </rPr>
      <t>2</t>
    </r>
  </si>
  <si>
    <t>1.3.2</t>
  </si>
  <si>
    <t>1.3.3</t>
  </si>
  <si>
    <t>1.3.4</t>
  </si>
  <si>
    <t>1.4 Obowiązujący podmiot ubiegający się o przyznanie pomocy limit pomocy de minimis (w EUR)</t>
  </si>
  <si>
    <t>1.4.1 Wielkość otrzymanej pomocy de minimis w bieżącym roku podatkowym oraz w dwóch poprzedzających go latach podatkowych</t>
  </si>
  <si>
    <t>1.4.2</t>
  </si>
  <si>
    <t>1.4.3</t>
  </si>
  <si>
    <t>1.4.4</t>
  </si>
  <si>
    <t>1.5 Obowiązujący podmiot ubiegający się o przyznanie pomocy limit pomocy de minimis (w EUR)</t>
  </si>
  <si>
    <t>1.5.1 Wielkość otrzymanej pomocy de minimis w bieżącym roku podatkowym oraz w dwóch poprzedzających go latach podatkowych</t>
  </si>
  <si>
    <t>1.5.2</t>
  </si>
  <si>
    <t>1.5.3</t>
  </si>
  <si>
    <t>1.5.4</t>
  </si>
  <si>
    <t>1.1.5</t>
  </si>
  <si>
    <t>1.1.6</t>
  </si>
  <si>
    <t>1.2.5</t>
  </si>
  <si>
    <t>1.2.6</t>
  </si>
  <si>
    <t>1.3.5</t>
  </si>
  <si>
    <t>1.3.6</t>
  </si>
  <si>
    <t>1.4.5</t>
  </si>
  <si>
    <t>1.4.6</t>
  </si>
  <si>
    <t>1.5.5</t>
  </si>
  <si>
    <t>1.5.6</t>
  </si>
  <si>
    <t>3.1 Limit pomocy de minimis</t>
  </si>
  <si>
    <t xml:space="preserve">3.2 Obowiązujący podmiot ubiegający się o przyznanie pomocy limit pomocy na operację / Beneficjenta w ramach PROW na lata 2014 – 2020 (w zł) </t>
  </si>
  <si>
    <t>3.2.2 Pomoc uzyskana uprzednio w poddziałaniu 19.2 (numer umowy o przyznaniu pomocy):</t>
  </si>
  <si>
    <t>3.2.2.1</t>
  </si>
  <si>
    <t>3.2.2.2</t>
  </si>
  <si>
    <t>3.2.2.3</t>
  </si>
  <si>
    <t>3.2.2.4</t>
  </si>
  <si>
    <r>
      <t xml:space="preserve">3.3 Łączna kwota otrzymanej pomocy </t>
    </r>
    <r>
      <rPr>
        <i/>
        <sz val="7"/>
        <rFont val="Arial"/>
        <family val="2"/>
        <charset val="238"/>
      </rPr>
      <t>(suma pól od 3.2.2.1 do ...)</t>
    </r>
  </si>
  <si>
    <r>
      <t>7. Prefinansowanie operacji</t>
    </r>
    <r>
      <rPr>
        <vertAlign val="superscript"/>
        <sz val="9"/>
        <rFont val="Arial"/>
        <family val="2"/>
        <charset val="238"/>
      </rPr>
      <t>4</t>
    </r>
  </si>
  <si>
    <r>
      <t>7.2 wyprzedzającego finansowania kosztów kwalifikowalnych operacji</t>
    </r>
    <r>
      <rPr>
        <vertAlign val="superscript"/>
        <sz val="9"/>
        <rFont val="Arial"/>
        <family val="2"/>
        <charset val="238"/>
      </rPr>
      <t xml:space="preserve">6 </t>
    </r>
  </si>
  <si>
    <r>
      <t>Oznaczenie 
zadania</t>
    </r>
    <r>
      <rPr>
        <vertAlign val="superscript"/>
        <sz val="8"/>
        <rFont val="Arial"/>
        <family val="2"/>
        <charset val="238"/>
      </rPr>
      <t>7</t>
    </r>
  </si>
  <si>
    <r>
      <rPr>
        <vertAlign val="superscript"/>
        <sz val="8"/>
        <rFont val="Arial"/>
        <family val="2"/>
        <charset val="238"/>
      </rPr>
      <t xml:space="preserve">7 </t>
    </r>
    <r>
      <rPr>
        <sz val="8"/>
        <rFont val="Arial"/>
        <family val="2"/>
        <charset val="238"/>
      </rPr>
      <t xml:space="preserve">Należy wpisać oznaczenie zadania zgodnie z </t>
    </r>
    <r>
      <rPr>
        <i/>
        <sz val="8"/>
        <rFont val="Arial"/>
        <family val="2"/>
        <charset val="238"/>
      </rPr>
      <t>Zestawieniem rzeczowo-finansowym operacji</t>
    </r>
    <r>
      <rPr>
        <sz val="8"/>
        <rFont val="Arial"/>
        <family val="2"/>
        <charset val="238"/>
      </rPr>
      <t>, podając symbol zadania z kolumny nr 1 Zestawienia, np. I.A.1.</t>
    </r>
  </si>
  <si>
    <r>
      <t xml:space="preserve">9. Informacja o działkach ewidencyjnych wchodzących w skład nieruchomości, na których realizowana będzie operacja </t>
    </r>
    <r>
      <rPr>
        <i/>
        <sz val="9"/>
        <rFont val="Arial"/>
        <family val="2"/>
        <charset val="238"/>
      </rPr>
      <t>(wypełnić, jeżeli operacja będzie trwale związana z nieruchomością)</t>
    </r>
    <r>
      <rPr>
        <sz val="9"/>
        <rFont val="Arial"/>
        <family val="2"/>
        <charset val="238"/>
      </rPr>
      <t xml:space="preserve">
</t>
    </r>
  </si>
  <si>
    <t>nie więcej niż</t>
  </si>
  <si>
    <t>2.2.3 wartość nieodpłatnej pracy</t>
  </si>
  <si>
    <t>2.2.1 wartość towarów</t>
  </si>
  <si>
    <t>2.2.2 wartość gruntów lub nieruchomości</t>
  </si>
  <si>
    <t>Wartość towarów</t>
  </si>
  <si>
    <t xml:space="preserve">Wartość gruntów lub nieruchomości </t>
  </si>
  <si>
    <t>II.III</t>
  </si>
  <si>
    <t>Suma II.III</t>
  </si>
  <si>
    <t>pełny etat średnioroczny</t>
  </si>
  <si>
    <t>osoba</t>
  </si>
  <si>
    <t>Liczba podmiotów wspartych w ramach operacji obejmujących wyposażenie mające na celu szerzenie lokalnej kultury i dziedzictwa lokalnego</t>
  </si>
  <si>
    <r>
      <t xml:space="preserve">4.1 Koszty kwalifikowalne operacji </t>
    </r>
    <r>
      <rPr>
        <i/>
        <sz val="7"/>
        <rFont val="Arial"/>
        <family val="2"/>
        <charset val="238"/>
      </rPr>
      <t>(suma pól 4.2 i 4.3)</t>
    </r>
    <r>
      <rPr>
        <sz val="9"/>
        <rFont val="Arial"/>
        <family val="2"/>
        <charset val="238"/>
      </rPr>
      <t>, w tym:</t>
    </r>
  </si>
  <si>
    <r>
      <t xml:space="preserve">6.1 Wnioskowana kwota pomocy </t>
    </r>
    <r>
      <rPr>
        <i/>
        <sz val="7"/>
        <rFont val="Arial"/>
        <family val="2"/>
        <charset val="238"/>
      </rPr>
      <t>(suma pól 6.2 i 6.3)</t>
    </r>
    <r>
      <rPr>
        <sz val="9"/>
        <rFont val="Arial"/>
        <family val="2"/>
        <charset val="238"/>
      </rPr>
      <t>, w tym:</t>
    </r>
  </si>
  <si>
    <r>
      <t xml:space="preserve">6.2 Wnioskowana kwota pomocy dla I etapu operacji </t>
    </r>
    <r>
      <rPr>
        <i/>
        <sz val="7"/>
        <rFont val="Arial"/>
        <family val="2"/>
        <charset val="238"/>
      </rPr>
      <t>(suma pól 6.2.1 i 6.2.2; wartość z pola 6.2.1 dla JSFP)</t>
    </r>
    <r>
      <rPr>
        <sz val="9"/>
        <rFont val="Arial"/>
        <family val="2"/>
        <charset val="238"/>
      </rPr>
      <t>, w tym:</t>
    </r>
  </si>
  <si>
    <r>
      <t xml:space="preserve">6.3 Wnioskowana kwota pomocy dla II etapu </t>
    </r>
    <r>
      <rPr>
        <i/>
        <sz val="7"/>
        <rFont val="Arial"/>
        <family val="2"/>
        <charset val="238"/>
      </rPr>
      <t>(suma pól 6.3.1 i 6.3.2; wartość z pola 6.3.1 dla JSFP)</t>
    </r>
    <r>
      <rPr>
        <sz val="9"/>
        <rFont val="Arial"/>
        <family val="2"/>
        <charset val="238"/>
      </rPr>
      <t>, w tym:</t>
    </r>
  </si>
  <si>
    <t>Oświadczenie następcy prawnego beneficjenta o jego wstąpieniu w prawa i obowiązki beneficjenta wynikające z umowy o przyznaniu pomocy
– oryginał sporządzony na formularzu udostępnionym przez UM</t>
  </si>
  <si>
    <r>
      <t>2.1 Koszty określone w § 17 ust. 1 rozporządzenia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>z wyłączeniem kosztów ogólnych</t>
    </r>
  </si>
  <si>
    <t>podpis podmiotu ubiegającego się o przyznanie pomocy /
 osoby(-ób) reprezentujących podmiot ubiegający się o przyznanie pomocy / 
pełnomocnika</t>
  </si>
  <si>
    <t>podpisy osoby(-ób) reprezentujących podmiot ubiegający się o przyznanie pomocy / pełnomocnika</t>
  </si>
  <si>
    <t>podpis podmiotu ubiegającego się o przyznanie pomocy / 
pełnomocnika</t>
  </si>
  <si>
    <t>podpis podmiotu ubiegającego się o przyznanie pomocy / osoby(-ób) reprezentujących podmiot ubiegający się o przyznanie pomocy / pełnomocnika</t>
  </si>
  <si>
    <r>
      <t xml:space="preserve">7. Adres podmiotu ubiegającego się o przyznanie pomocy </t>
    </r>
    <r>
      <rPr>
        <i/>
        <sz val="8"/>
        <rFont val="Arial"/>
        <family val="2"/>
        <charset val="238"/>
      </rPr>
      <t xml:space="preserve">(adres miejsca zamieszkania osoby fizycznej / adres wykonywania działalności gospodarczej / adres siedziby / adres siedziby oddziału osoby prawnej albo jednostki organizacyjnej nieposiadającej osobowości prawnej) </t>
    </r>
  </si>
  <si>
    <r>
      <rPr>
        <i/>
        <vertAlign val="superscript"/>
        <sz val="7"/>
        <rFont val="Arial"/>
        <family val="2"/>
        <charset val="238"/>
      </rPr>
      <t>1</t>
    </r>
    <r>
      <rPr>
        <sz val="11"/>
        <rFont val="Calibri"/>
        <family val="2"/>
        <charset val="238"/>
        <scheme val="minor"/>
      </rPr>
      <t xml:space="preserve"> </t>
    </r>
    <r>
      <rPr>
        <i/>
        <sz val="7"/>
        <rFont val="Arial"/>
        <family val="2"/>
        <charset val="238"/>
      </rPr>
      <t>Osoby fizyczne nie prowadzące działalności gospodarczej lub niebędące zarejestrowanymi podatnikami podatku od towarów i usług wpisują numer PESEL.</t>
    </r>
  </si>
  <si>
    <r>
      <t xml:space="preserve">Łączna wartość pomocy de minimis uzyskanej przez podmioty powiązane
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wskazanymi w pkt. 9 Formularza informacji przedstawionych przy ubieganiu się o pomoc de minimis</t>
    </r>
    <r>
      <rPr>
        <sz val="8"/>
        <rFont val="Arial"/>
        <family val="2"/>
        <charset val="238"/>
      </rPr>
      <t xml:space="preserve">) </t>
    </r>
  </si>
  <si>
    <r>
      <t>Łączna wartość pomocy de minimis uzyskanej przez wszystkie podmioty połączone lub przejęte</t>
    </r>
    <r>
      <rPr>
        <i/>
        <sz val="8"/>
        <rFont val="Arial"/>
        <family val="2"/>
        <charset val="238"/>
      </rPr>
      <t xml:space="preserve"> (zgodnie z danymi wskazanymi w pkt. 10 Formularza informacji przedstawionych przy ubieganiu się o pomoc de minimis) </t>
    </r>
  </si>
  <si>
    <r>
      <t xml:space="preserve">Łączna wartość pomocy de minimis uzyskanej przez podmiot istniejący przed podziałem w odniesieniu do działalności przejętej przez podmiot ubiegający się o przyznanie pomocy 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wskazanymi w pkt. 10 Formularza informacji przedstawionych przy ubieganiu się o pomoc de minimis</t>
    </r>
    <r>
      <rPr>
        <sz val="8"/>
        <rFont val="Arial"/>
        <family val="2"/>
        <charset val="238"/>
      </rPr>
      <t xml:space="preserve">) </t>
    </r>
  </si>
  <si>
    <r>
      <t>Łączna wartość pomocy de minimis uzyskanej przez wszystkie podmioty połączone lub przejęte</t>
    </r>
    <r>
      <rPr>
        <i/>
        <sz val="9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 xml:space="preserve">(zgodnie z danymi wskazanymi w pkt. 10 Formularza informacji przedstawionych przy ubieganiu się o pomoc de minimis) </t>
    </r>
  </si>
  <si>
    <t>Nazwa i adres siedziby / siedziby oddziału podmiotu ubiegającego się o przyznanie pomocy</t>
  </si>
  <si>
    <r>
      <t>Dokument potwierdzający nabycie gospodarstwa rolnego lub jego części albo nabywcy przedsiębiorstwa lub jego części 
–  kopia</t>
    </r>
    <r>
      <rPr>
        <vertAlign val="superscript"/>
        <sz val="8"/>
        <rFont val="Arial"/>
        <family val="2"/>
        <charset val="238"/>
      </rPr>
      <t>8</t>
    </r>
  </si>
  <si>
    <r>
      <t>Mapy lub szkice sytuacyjne oraz rysunki charakterystyczne dotyczące umiejscowienia operacji – w przypadku, gdy projekt budowlany nie jest przedkładany
– oryginał lub kopia</t>
    </r>
    <r>
      <rPr>
        <vertAlign val="superscript"/>
        <sz val="8"/>
        <rFont val="Arial"/>
        <family val="2"/>
        <charset val="238"/>
      </rPr>
      <t>8</t>
    </r>
  </si>
  <si>
    <r>
      <t>Decyzja o zezwoleniu na realizację inwestycji drogowej  
– oryginał lub kopia</t>
    </r>
    <r>
      <rPr>
        <vertAlign val="superscript"/>
        <sz val="8"/>
        <rFont val="Arial"/>
        <family val="2"/>
        <charset val="238"/>
      </rPr>
      <t>8</t>
    </r>
  </si>
  <si>
    <r>
      <t>Decyzja o pozwoleniu na budowę 
– oryginał lub kopia</t>
    </r>
    <r>
      <rPr>
        <vertAlign val="superscript"/>
        <sz val="8"/>
        <rFont val="Arial"/>
        <family val="2"/>
        <charset val="238"/>
      </rPr>
      <t>8</t>
    </r>
  </si>
  <si>
    <r>
      <t>Kosztorys inwestorski – oryginał lub kopia</t>
    </r>
    <r>
      <rPr>
        <vertAlign val="superscript"/>
        <sz val="8"/>
        <rFont val="Arial"/>
        <family val="2"/>
        <charset val="238"/>
      </rPr>
      <t>8</t>
    </r>
  </si>
  <si>
    <r>
      <t>Wycena określająca wartość rynkową zakupionych używanych maszyn lub wyposażenia stanowiących eksponaty – w przypadku operacji obejmujących zakup używanych maszyn lub wyposażenia stanowiących eksponaty, realizowanych w ramach zachowania dziedzictwa lokalnego
– oryginał lub kopia</t>
    </r>
    <r>
      <rPr>
        <vertAlign val="superscript"/>
        <sz val="8"/>
        <rFont val="Arial"/>
        <family val="2"/>
        <charset val="238"/>
      </rPr>
      <t>8</t>
    </r>
  </si>
  <si>
    <r>
      <t>Wycena rzeczoznawcy określająca wartość rynkową wkładu rzeczowego w postaci udostępnienia gruntu lub nieruchomości
– oryginał lub kopia</t>
    </r>
    <r>
      <rPr>
        <vertAlign val="superscript"/>
        <sz val="8"/>
        <rFont val="Arial"/>
        <family val="2"/>
        <charset val="238"/>
      </rPr>
      <t>8</t>
    </r>
  </si>
  <si>
    <r>
      <t>wykonuje działalność odpowiednią do przedmiotu operacji, którą zamierza realizować
– kopia</t>
    </r>
    <r>
      <rPr>
        <vertAlign val="superscript"/>
        <sz val="8"/>
        <rFont val="Arial"/>
        <family val="2"/>
        <charset val="238"/>
      </rPr>
      <t>8</t>
    </r>
  </si>
  <si>
    <r>
      <t>posiada kwalifikacje odpowiednie do przedmiotu operacji, którą zamierza realizować, jeżeli jest osoba fizyczną 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 </t>
    </r>
  </si>
  <si>
    <r>
      <t>posiada zasoby odpowiednie do przedmiotu operacji, którą zamierza realizować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</t>
    </r>
  </si>
  <si>
    <r>
      <t>posiada doświadczenie w realizacji projektów o charakterze podobnym do operacji, którą zamierza realizować 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lub </t>
    </r>
  </si>
  <si>
    <r>
      <t>Ostateczna decyzja środowiskowa, jeżeli jej wydanie jest wymagane odrębnymi przepisami 
– oryginał lub kopia</t>
    </r>
    <r>
      <rPr>
        <vertAlign val="superscript"/>
        <sz val="8"/>
        <rFont val="Arial"/>
        <family val="2"/>
        <charset val="238"/>
      </rPr>
      <t>8</t>
    </r>
  </si>
  <si>
    <r>
      <t>Dokumenty potwierdzające posiadanie tytułu prawnego do nieruchomości – załącznik obowiązkowy w przypadku, gdy realizacja operacji obejmuje zadania trwale związane z nieruchomością
– oryginał lub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 </t>
    </r>
  </si>
  <si>
    <r>
      <t>Wniosek o wpis do ewidencji producentów
– kopia</t>
    </r>
    <r>
      <rPr>
        <vertAlign val="superscript"/>
        <sz val="8"/>
        <rFont val="Arial"/>
        <family val="2"/>
        <charset val="238"/>
      </rPr>
      <t>8</t>
    </r>
  </si>
  <si>
    <r>
      <t>Zaświadczenie o nadanym numerze identyfikacyjnym w ewidencji producentów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albo</t>
    </r>
  </si>
  <si>
    <r>
      <t>Decyzja o wpisie producenta do ewidencji producentów
–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 xml:space="preserve">
albo</t>
    </r>
  </si>
  <si>
    <r>
      <t>Uchwała wspólników spółki cywilnej, wskazująca stronę, która jest upoważniona do ubiegania się o pomoc w imieniu pozostałych stron, o ile porozumienie (umowa) spółki nie zawiera takiego upoważnienia – w przypadku, gdy taka uchwała została podjęta
– oryginał lub kopia</t>
    </r>
    <r>
      <rPr>
        <vertAlign val="superscript"/>
        <sz val="8"/>
        <rFont val="Arial"/>
        <family val="2"/>
        <charset val="238"/>
      </rPr>
      <t>8</t>
    </r>
  </si>
  <si>
    <r>
      <t>Podmioty wspólnie wnioskujące o przyznanie pomocy w zakresie, o którym mowa w § 2 ust.1 pkt. 3 rozporządzenia</t>
    </r>
    <r>
      <rPr>
        <vertAlign val="superscript"/>
        <sz val="8"/>
        <rFont val="Arial"/>
        <family val="2"/>
        <charset val="238"/>
      </rPr>
      <t>3</t>
    </r>
  </si>
  <si>
    <r>
      <t>Porozumienie zawarte na czas oznaczony, zawierające postanowienia dotyczące wspólnej realizacji operacji, określone w § 10 ust. 2 rozporządzenia</t>
    </r>
    <r>
      <rPr>
        <vertAlign val="superscript"/>
        <sz val="8"/>
        <rFont val="Arial"/>
        <family val="2"/>
        <charset val="238"/>
      </rPr>
      <t>3</t>
    </r>
    <r>
      <rPr>
        <sz val="9"/>
        <rFont val="Arial"/>
        <family val="2"/>
        <charset val="238"/>
      </rPr>
      <t xml:space="preserve">
– oryginał lub kopia</t>
    </r>
    <r>
      <rPr>
        <vertAlign val="superscript"/>
        <sz val="8"/>
        <rFont val="Arial"/>
        <family val="2"/>
        <charset val="238"/>
      </rPr>
      <t>8</t>
    </r>
  </si>
  <si>
    <r>
      <t>Umowa spółki cywilnej 
– kopia</t>
    </r>
    <r>
      <rPr>
        <vertAlign val="superscript"/>
        <sz val="8"/>
        <rFont val="Arial"/>
        <family val="2"/>
        <charset val="238"/>
      </rPr>
      <t>8</t>
    </r>
  </si>
  <si>
    <r>
      <t>Dokument(-y) określający(-e) lub potwierdzający(-e): zdolność prawną oraz posiadanie siedziby lub siedziby oddziału na obszarze wiejskim objętym LSR przez jednostkę organizacyjną nieposiadającą osobowości prawnej, której ustawa przyznaje zdolność prawną 
– oryginał lub kopia</t>
    </r>
    <r>
      <rPr>
        <vertAlign val="superscript"/>
        <sz val="8"/>
        <rFont val="Arial"/>
        <family val="2"/>
        <charset val="238"/>
      </rPr>
      <t>8</t>
    </r>
  </si>
  <si>
    <r>
      <t>Zaświadczenie o posiadaniu osobowości prawnej przez kościelną jednostkę organizacyjną wystawione przez Wojewodę lub Ministra Spraw Wewnętrznych i Administracji nie wcześniej niż 3 miesiące przed dniem złożenia wniosku o przyznanie pomocy
– oryginał lub kopia</t>
    </r>
    <r>
      <rPr>
        <vertAlign val="superscript"/>
        <sz val="8"/>
        <rFont val="Arial"/>
        <family val="2"/>
        <charset val="238"/>
      </rPr>
      <t>8</t>
    </r>
  </si>
  <si>
    <r>
      <t>Umowa spółki lub statut spółdzielni, innej osoby prawnej albo jednostki organizacyjnej nieposiadającej osobowości prawnej ubiegającej się o przyznanie pomocy 
– kopia</t>
    </r>
    <r>
      <rPr>
        <vertAlign val="superscript"/>
        <sz val="8"/>
        <rFont val="Arial"/>
        <family val="2"/>
        <charset val="238"/>
      </rPr>
      <t>8</t>
    </r>
  </si>
  <si>
    <r>
      <t>Dokument tożsamości 
– kopia</t>
    </r>
    <r>
      <rPr>
        <vertAlign val="superscript"/>
        <sz val="8"/>
        <rFont val="Arial"/>
        <family val="2"/>
        <charset val="238"/>
      </rPr>
      <t>8</t>
    </r>
  </si>
  <si>
    <t>7)</t>
  </si>
  <si>
    <t>2. Oświadczam, że:</t>
  </si>
  <si>
    <t>numer umowy o przyznaniu pomocy zawartej przez Województwo reprezentowane przez Zarząd Województwa z beneficjentem</t>
  </si>
  <si>
    <r>
      <t>Umowa przejęcia długu, w przypadku, gdy podmiotem ubiegającym się o przyznanie pomocy jest nabywca gospodarstwa rolnego lub jego części, albo nabywca przedsiębiorstwa lub jego części  
– kopia</t>
    </r>
    <r>
      <rPr>
        <vertAlign val="superscript"/>
        <sz val="8"/>
        <rFont val="Arial"/>
        <family val="2"/>
        <charset val="238"/>
      </rPr>
      <t>8</t>
    </r>
  </si>
  <si>
    <t>21.</t>
  </si>
  <si>
    <t>22.</t>
  </si>
  <si>
    <t>23.</t>
  </si>
  <si>
    <t>Liczba godzin pracy wolontariuszy zaangażowanych w realizację operacji</t>
  </si>
  <si>
    <t xml:space="preserve">Liczba osób oceniających szkolenia jako adekwatne do oczekiwań </t>
  </si>
  <si>
    <t>Liczba osób, które skorzystały z nowych miejsc noclegowych w ciągu roku w nowych lub przebudowanych obiektach turystycznych</t>
  </si>
  <si>
    <t>Liczba podmiotów korzystających z infrastruktury służącej przetwarzaniu produktów rolnych rocznie</t>
  </si>
  <si>
    <t>osobogodzina</t>
  </si>
  <si>
    <t>I.</t>
  </si>
  <si>
    <t>Kalkulacja będąca podstawą dla oświadczenia o niekomercyjności operacji</t>
  </si>
  <si>
    <t>PROGNOZA OBRAZUJĄCA ZRÓWNOWAŻENIE DOCHODÓW I KOSZTÓW EKSPLOATACYJNYCH PO ZREALIZOWANIU OPERACJI (w cenach stałych)</t>
  </si>
  <si>
    <t>n</t>
  </si>
  <si>
    <t>n+1</t>
  </si>
  <si>
    <t>n+2</t>
  </si>
  <si>
    <t>n+3</t>
  </si>
  <si>
    <t>n+4</t>
  </si>
  <si>
    <t>n+5</t>
  </si>
  <si>
    <t>B. Koszty utrzymania obiektu</t>
  </si>
  <si>
    <t>D. Podatek dochodowy</t>
  </si>
  <si>
    <t>E. Zysk netto: C-D</t>
  </si>
  <si>
    <t>Uwaga: rok "n" jest rokiem wypłaty płatności końcowej.</t>
  </si>
  <si>
    <t>II.</t>
  </si>
  <si>
    <t>OŚWIADCZENIE O NIEKOMERCYJNOŚCI OPERACJI</t>
  </si>
  <si>
    <t>Oświadczam, że realizowana operacja:</t>
  </si>
  <si>
    <t>nie ma komercyjnego charakteru, a wygenerowany w wyniku jej realizacji zysk, zostanie przeznaczony na pokrycie kosztów jej utrzymania w okresie związania z celem.</t>
  </si>
  <si>
    <t>Potwierdzenie niekomercyjnego charakteru operacji  – oryginał sporządzony na formularzu udostępnionym przez UM</t>
  </si>
  <si>
    <t xml:space="preserve"> - w tym wyposażenie mające na celu szerzenie lokalnej kultury i dziedzictwa lokalnego</t>
  </si>
  <si>
    <t xml:space="preserve"> - w tym wyposażenie podmiotów działających w sferze kultury</t>
  </si>
  <si>
    <t>7.  Wskaźniki, których osiągnięcie jest zakładane w wyniku realizacji operacji, w tym planowane wskaźniki osiągnięcia celu(ów) operacji</t>
  </si>
  <si>
    <t>9. Dane osób upoważnionych do reprezentowania podmiotu ubiegającego się o przyznanie pomocy (dotyczy podmiotu niebędącego osobą fizyczną)</t>
  </si>
  <si>
    <t>10. Planowane terminy realizacji operacji (miesiąc / rok)</t>
  </si>
  <si>
    <t>10.1 Etap I</t>
  </si>
  <si>
    <t>10.2 Etap II</t>
  </si>
  <si>
    <t xml:space="preserve">11. Określenie możliwości realizacji operacji przez podmiot ubiegający się o przyznanie pomocy bez udziału środków publicznych </t>
  </si>
  <si>
    <t>11.1 Planowana do realizacji operacja powstałaby bez pomocy publicznej w zakresie identycznym jak wskazany we wniosku o przyznanie pomocy, z zastosowaniem tych samych rozwiązań technicznych / technologicznych</t>
  </si>
  <si>
    <t>11.2 Jeżeli w punkcie 11.1 zaznaczono NIE, należy podać wartość netto nakładów operacji, które zostałyby poniesione w przypadku nieotrzymania pomocy (szacunkowo w zł)</t>
  </si>
  <si>
    <t>11.3 W przypadku niekorzystania z pomocy finansowej podmiot ubiegający się o przyznanie pomocy rozpocząłby realizację operacji w tym samym czasie</t>
  </si>
  <si>
    <t>11.4 W przypadku niekorzystania z pomocy finansowej podmiot ubiegający się o przyznanie pomocy zakończyłby operację w tym samym czasie (tzn. w miesiącu, w którym zaplanowano złożenie wniosku o płatność)</t>
  </si>
  <si>
    <t>11.5 Jeżeli w punkcie 11.3 lub 11.4 wskazano odpowiedź NIE, należy podać, o ile dłużej trwałaby realizacja operacji (od momentu jej rozpoczęcia do momentu złożenia wniosku o płatność) w przypadku niekorzystania z pomocy finansowej przez podmiot ubiegający się o przyznanie pomocy (w miesiącach)</t>
  </si>
  <si>
    <t>Oświadczenie właściciela(i) lub współwłaściciela(i) lub posiadacza(-y) lub współposiadacza (-y) nieruchomości, że wyraża(ją) on(i) zgodę na realizację operacji, jeżeli operacja jest realizowana na terenie nieruchomości będącej w posiadaniu zależnym lub będącej przedmiotem współwłasności – załącznik obowiązkowy, w przypadku gdy realizacja operacji obejmuje zadania trwale związane z nieruchomością
 – oryginał sporządzony na formularzu udostępnionym przez UM</t>
  </si>
  <si>
    <t xml:space="preserve">Formularz informacji przedstawianych przy ubieganiu się o pomoc de minimis 
– oryginał </t>
  </si>
  <si>
    <r>
      <t>Dokumenty uzasadniające przyjęty poziom planowanych do poniesienia kosztów - w przypadku dostaw, usług, robót budowlanych, które nie są powszechnie dostępne
– oryginał lub kopia</t>
    </r>
    <r>
      <rPr>
        <vertAlign val="superscript"/>
        <sz val="8"/>
        <rFont val="Arial"/>
        <family val="2"/>
        <charset val="238"/>
      </rPr>
      <t>8</t>
    </r>
  </si>
  <si>
    <r>
      <t>Zgłoszenie zamiaru wykonania robót budowlanych właściwemu organowi potwierdzone przez ten organ - kopia</t>
    </r>
    <r>
      <rPr>
        <vertAlign val="superscript"/>
        <sz val="8"/>
        <rFont val="Arial"/>
        <family val="2"/>
        <charset val="238"/>
      </rPr>
      <t>8</t>
    </r>
    <r>
      <rPr>
        <sz val="9"/>
        <rFont val="Arial"/>
        <family val="2"/>
        <charset val="238"/>
      </rPr>
      <t>, wraz z: 
oświadczeniem, że w terminie 21 dni od dnia zgłoszenia zamiaru wykonania robót budowlanych, właściwy organ nie wniósł sprzeciwu 
– oryginał
albo
zaświadczeniem wydanym przez  właściwy organ, że nie wniósł sprzeciwu wobec zgłoszonego zamiaru wykonania robót budowlanych 
– kopia</t>
    </r>
    <r>
      <rPr>
        <vertAlign val="superscript"/>
        <sz val="8"/>
        <rFont val="Arial"/>
        <family val="2"/>
        <charset val="238"/>
      </rPr>
      <t>8</t>
    </r>
  </si>
  <si>
    <r>
      <t>Umowa cesji wierzytelności – w przypadku, gdy podmiotem ubiegającym się o przyznanie pomocy jest nabywca gospodarstwa rolnego lub jego części, albo nabywca przedsiębiorstwa lub jego części  i nie zostały zrealizowane przez ARiMR  wszystkie płatności na rzecz beneficjenta – kopia</t>
    </r>
    <r>
      <rPr>
        <vertAlign val="superscript"/>
        <sz val="8"/>
        <rFont val="Arial"/>
        <family val="2"/>
        <charset val="238"/>
      </rPr>
      <t>8</t>
    </r>
  </si>
  <si>
    <r>
      <t>koszty kwalifikowalne operacji nie będą finansowane z innych środków publicznych</t>
    </r>
    <r>
      <rPr>
        <vertAlign val="superscript"/>
        <sz val="8"/>
        <rFont val="Arial"/>
        <family val="2"/>
        <charset val="238"/>
      </rPr>
      <t>10</t>
    </r>
  </si>
  <si>
    <r>
      <t>nie dotyczy</t>
    </r>
    <r>
      <rPr>
        <vertAlign val="superscript"/>
        <sz val="8"/>
        <rFont val="Arial"/>
        <family val="2"/>
        <charset val="238"/>
      </rPr>
      <t>12</t>
    </r>
  </si>
  <si>
    <r>
      <t>prowadzę rozdzielność rachunkową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działalności;</t>
    </r>
  </si>
  <si>
    <r>
      <t>nie prowadzę rozdzielności rachunkowej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działalności;</t>
    </r>
  </si>
  <si>
    <r>
      <t>zapewnię prowadzenie rozdzielności rachunkowej działalności wykonywanej w sektorze: rolnym / rybołówstwa lub akwakultury / transportu drogowego towarów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 xml:space="preserve"> i pozostałej działalności po złożeniu niniejszego wniosku.</t>
    </r>
  </si>
  <si>
    <t>Załącznik nr B.VII.B.3: Oświadczenie właściciela(i) lub współwłaściciela(i) lub posiadacza(-y) lub współposiadacza (-y) nieruchomości, że wyraża(ją) on(i) zgodę na realizację operacji, jeżeli operacja jest realizowana na terenie nieruchomości będącej w posiadaniu zależnym lub będącej przedmiotem współwłasności  – załącznik obowiązkowy w przypadku, gdy realizacja operacji obejmuje zadania trwale związane z nieruchomością</t>
  </si>
  <si>
    <t>podpis właściciela / współwłaściciela / posiadacza / współposiadacza nieruchomości albo osoby/osób reprezentujących właściciela / współwłaściciela  / posiadacza / współposiadacza nieruchomości / pełnomocnika</t>
  </si>
  <si>
    <t>Oświadczenie następcy prawnego beneficjenta o jego wstąpieniu w prawa i obowiązki beneficjenta wynikające z umowy o przyznaniu pomocy</t>
  </si>
  <si>
    <t xml:space="preserve">Oświadczam, że wstąpiłem w prawa i obowiązki beneficjenta wynikające z umowy przyznania pomocy nr: </t>
  </si>
  <si>
    <t>podpis następcy prawnego beneficjenta / osoby(-ób) reprezentujących następcę prawnego / pełnomocnika</t>
  </si>
  <si>
    <t>Spółka cywilna</t>
  </si>
  <si>
    <t xml:space="preserve">A. Przychody z działalności objętej operacją </t>
  </si>
  <si>
    <t>.</t>
  </si>
  <si>
    <t>Załączniki dotyczące podmiotu ubiegającego się o przyznanie pomocy</t>
  </si>
  <si>
    <t>A.</t>
  </si>
  <si>
    <t>A.1.</t>
  </si>
  <si>
    <t>A.3.</t>
  </si>
  <si>
    <t>A.4.</t>
  </si>
  <si>
    <t>1.1.</t>
  </si>
  <si>
    <t>1.2.</t>
  </si>
  <si>
    <t>1.3.</t>
  </si>
  <si>
    <t>Oświadczenie o kwalifikowalności VAT dla podmiotu ubiegającego się o przyznanie pomocy będącego osobą prawną lub jednostką organizacyjną nieposiadającą osobowości prawnej, jeżeli podmiot ubiegający się o przyznanie pomocy będzie ubiegał się o włączenie VAT do kosztów kwalifikowalnych
– oryginał sporządzony na formularzu udostępnionym przez UM
albo</t>
  </si>
  <si>
    <r>
      <t>Inne pozwolenia, zezwolenia, decyzje i inne dokumenty potwierdzające spełnienie warunków przyznania pomocy – w przypadku, gdy uzyskanie ich jest wymagane przez odrębne przepisy
– oryginał lub kopia</t>
    </r>
    <r>
      <rPr>
        <vertAlign val="superscript"/>
        <sz val="9"/>
        <rFont val="Arial"/>
        <family val="2"/>
        <charset val="238"/>
      </rPr>
      <t>8</t>
    </r>
  </si>
  <si>
    <t>Koszty kwalifikowalne operacji 
Ogółem</t>
  </si>
  <si>
    <t>Kwota kosztów kwalifikowalnych ogółem, w części dotyczącej inwestycji</t>
  </si>
  <si>
    <t>Jednocześnie wyrażam zgodę na utrzymanie celu określonego dla części inwestycyjnej przedmiotowego projektu do dnia, w którym upłyną 3 lata (w przypadku beneficjenta prowadzącego mikroprzedsiębiorstwo lub małe przedsiębiorstwo w rozumieniu przepisów rozporządzenia Komisji (UE) nr 651/2014) lub 5 lat (w przypadku pozostałych operacji inwestycyjnych) od dnia wypłaty płatności końcowej.</t>
  </si>
  <si>
    <t>nd</t>
  </si>
  <si>
    <t xml:space="preserve">w części dot. inwestycji </t>
  </si>
  <si>
    <t>w części dot. inwestycji</t>
  </si>
  <si>
    <t xml:space="preserve">dla podmiotu wspólnie wnioskującego nr: </t>
  </si>
  <si>
    <r>
      <rPr>
        <i/>
        <vertAlign val="superscript"/>
        <sz val="7"/>
        <rFont val="Arial"/>
        <family val="2"/>
        <charset val="238"/>
      </rPr>
      <t>6</t>
    </r>
    <r>
      <rPr>
        <i/>
        <sz val="7"/>
        <rFont val="Arial"/>
        <family val="2"/>
        <charset val="238"/>
      </rPr>
      <t xml:space="preserve"> Niepotrzebne skreślić.</t>
    </r>
  </si>
  <si>
    <r>
      <t>Koszty kwalifikowalne, określone w §17 ust. 1 rozporządzenia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, z wyłączeniem kosztów ogólnych:</t>
    </r>
  </si>
  <si>
    <t>Wartość pracy (usług oraz robót budowlanych, świadczonych nieodpłatnie)</t>
  </si>
  <si>
    <t>B</t>
  </si>
  <si>
    <t>Suma</t>
  </si>
  <si>
    <t>A</t>
  </si>
  <si>
    <t>Jak dodać wiersz?</t>
  </si>
  <si>
    <t>Jak uzupełnić formułę?</t>
  </si>
  <si>
    <t>Jak cofnąć niepożądane
(a dokonane) zmiany?</t>
  </si>
  <si>
    <r>
      <t>kosztów kwalifikowalnych operacji w wysokości:</t>
    </r>
    <r>
      <rPr>
        <vertAlign val="superscript"/>
        <sz val="8"/>
        <rFont val="Arial"/>
        <family val="2"/>
        <charset val="238"/>
      </rPr>
      <t>9</t>
    </r>
  </si>
  <si>
    <t>Jak powiększyć pole?</t>
  </si>
  <si>
    <t>Informacje dotyczące przetwarzania danych osobowych osoby fizycznej występującej w poddziałaniu 19.2 „Wsparcie na wdrażanie operacji w ramach strategii rozwoju lokalnego kierowanego przez społeczność” objętym Programem Rozwoju Obszarów Wiejskich na lata 2014-2020.</t>
  </si>
  <si>
    <t>Informacja o przetwarzaniu danych osobowych przez Agencję Restrukturyzacji i Modernizacji Rolnictwa</t>
  </si>
  <si>
    <t>administratorem Pani / Pana danych osobowych jest Agencja Restrukturyzacji i Modernizacji Rolnictwa z siedzibą w Warszawie, Al. Jana Pawła II 70, 00-175 Warszawa;</t>
  </si>
  <si>
    <t>Informacja o przetwarzaniu danych osobowych przez Samorząd Województwa</t>
  </si>
  <si>
    <t>III.</t>
  </si>
  <si>
    <t>w przypadku uznania, że przetwarzanie danych osobowych narusza przepisy Rozporządzenia 2016/679, przysługuje Pani / Panu prawo wniesienia skargi do Prezesa Urzędu Ochrony Danych Osobowych;</t>
  </si>
  <si>
    <t>Administrator danych osobowych będzie przetwarzał następujące kategorie Pani/Pana danych: dane identyfikacyjne oraz dane kontaktowe.</t>
  </si>
  <si>
    <t>Odbiorcami Pani/Pana danych osobowych mogą być:
1) organy kontrolne,
2) podmioty uprawnione do przetwarzania danych osobowych na podstawie przepisów powszechnie obowiązującego prawa, 
3) podmioty przetwarzające dane osobowe na zlecenie Administratora w związku z wykonywaniem powierzonego im zadania w drodze zawartej umowy, m. in. dostawcy IT.</t>
  </si>
  <si>
    <t>Wyrażam zgodę na przetwarzanie przez administratora danych osobowych:</t>
  </si>
  <si>
    <t>Agencję Restrukturyzacji Modernizacji Rolnictwa z siedzibą w Warszawie, Al. Jana Pawła II nr 70, 00-175 Warszawa (adres do korespondencji: ul. Poleczki 33, 02-822 Warszawa);</t>
  </si>
  <si>
    <t>danych osobowych podanych w zakresie szerszym, niż jest to wymagane na podstawie przepisów powszechnie obowiązującego prawa, wskazanych w pkt I-III. 5), oznaczonych w niniejszym formularzu wniosku o przyznanie pomocy jako „dane nieobowiązkowe", w celu ułatwienia i przyspieszenia kontaktu ze mną w sprawach dotyczących przyznania pomocy.</t>
  </si>
  <si>
    <t>info@arimr.gov.pl; iod@arimr.gov.pl;</t>
  </si>
  <si>
    <t>Wycofanie zgody nie wpływa na zgodność z prawem przetwarzania, którego dokonano na podstawie zgody przed jej wycofaniem.</t>
  </si>
  <si>
    <t>miejscowość i data (w formacie: dzień-miesiąc-rok)</t>
  </si>
  <si>
    <t xml:space="preserve"> pełny etat średnioroczny</t>
  </si>
  <si>
    <t>7.11 Telefon stacjonarny/komórkowy*</t>
  </si>
  <si>
    <r>
      <t>Zaświadczenie z właściwej ewidencji ludności o miejscu zameldowania na pobyt stały lub czasowy, wydane nie wcześniej niż 3 miesiące przed dniem złożenia wniosku – oryginał lub kopia</t>
    </r>
    <r>
      <rPr>
        <vertAlign val="superscript"/>
        <sz val="8"/>
        <rFont val="Arial"/>
        <family val="2"/>
        <charset val="238"/>
      </rPr>
      <t>8</t>
    </r>
  </si>
  <si>
    <r>
      <t>umożliwię upoważnionym podmiotom przeprowadzenie kontroli wszelkich elementów związanych z realizowaną operacją do dnia, w którym upłynie 3 lata</t>
    </r>
    <r>
      <rPr>
        <vertAlign val="superscript"/>
        <sz val="8"/>
        <rFont val="Arial"/>
        <family val="2"/>
        <charset val="238"/>
      </rPr>
      <t>11</t>
    </r>
    <r>
      <rPr>
        <sz val="8"/>
        <rFont val="Arial"/>
        <family val="2"/>
        <charset val="238"/>
      </rPr>
      <t>/ 5 lat od dnia wypłaty płatności końcowej, w szczególności kontroli na miejscu/wizyty, realizacji operacji i kontroli dokumentów, w obecności osoby/osób reprezentujących Beneficjenta/osoby upoważnionej przez Beneficjenta, podczas wykonywania powyższych czynności, a także przechowywania dokumentów związanych z pomocą;</t>
    </r>
  </si>
  <si>
    <t>każdorazowo będę informował podmiot wdrażający o wysokości udzielonej pomocy publicznej jako pomocy de minimis, do chwili zawarcia umowy przyznania pomocy;</t>
  </si>
  <si>
    <r>
      <t>1.5.1.1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</si>
  <si>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r>
      <t>rozporządzenie nr 1407/2013</t>
    </r>
    <r>
      <rPr>
        <vertAlign val="superscript"/>
        <sz val="7"/>
        <rFont val="Czcionka tekstu podstawowego"/>
        <charset val="238"/>
      </rPr>
      <t>1</t>
    </r>
  </si>
  <si>
    <r>
      <t>rozporządzenie nr 1407/2013</t>
    </r>
    <r>
      <rPr>
        <vertAlign val="superscript"/>
        <sz val="7"/>
        <rFont val="Czcionka tekstu podstawowego"/>
        <charset val="238"/>
      </rPr>
      <t>1</t>
    </r>
    <r>
      <rPr>
        <sz val="7"/>
        <rFont val="Czcionka tekstu podstawowego"/>
        <family val="2"/>
        <charset val="238"/>
      </rPr>
      <t xml:space="preserve"> </t>
    </r>
  </si>
  <si>
    <r>
      <t>1.1.1.1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family val="2"/>
        <charset val="238"/>
      </rPr>
      <t xml:space="preserve"> </t>
    </r>
  </si>
  <si>
    <r>
      <t>rozporządzenie nr 1407/2013</t>
    </r>
    <r>
      <rPr>
        <vertAlign val="superscript"/>
        <sz val="7"/>
        <rFont val="Czcionka tekstu podstawowego"/>
        <charset val="238"/>
      </rPr>
      <t>1</t>
    </r>
    <r>
      <rPr>
        <strike/>
        <sz val="7"/>
        <rFont val="Czcionka tekstu podstawowego"/>
        <charset val="238"/>
      </rPr>
      <t xml:space="preserve"> </t>
    </r>
  </si>
  <si>
    <r>
      <t>1.2.1.1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</si>
  <si>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r>
      <t>1.4.1.1 Pomoc de minimis uzyskana na mocy rozporządzenia nr 1407/2013</t>
    </r>
    <r>
      <rPr>
        <vertAlign val="superscript"/>
        <sz val="8"/>
        <rFont val="Czcionka tekstu podstawowego"/>
        <charset val="238"/>
      </rPr>
      <t>1</t>
    </r>
    <r>
      <rPr>
        <sz val="8"/>
        <rFont val="Czcionka tekstu podstawowego"/>
        <charset val="238"/>
      </rPr>
      <t xml:space="preserve"> </t>
    </r>
  </si>
  <si>
    <t xml:space="preserve">I. DANE IDENTYFIKACYJNE BENEFICJENTA </t>
  </si>
  <si>
    <t>1. Nazwisko</t>
  </si>
  <si>
    <t>2. Imię</t>
  </si>
  <si>
    <t>3. PESEL</t>
  </si>
  <si>
    <r>
      <t>NIP</t>
    </r>
    <r>
      <rPr>
        <i/>
        <vertAlign val="superscript"/>
        <sz val="9"/>
        <rFont val="Arial"/>
        <family val="2"/>
        <charset val="238"/>
      </rPr>
      <t>1</t>
    </r>
  </si>
  <si>
    <t xml:space="preserve">II. INFORMACJE Z UMOWY O PRZYZNANIU POMOCY BENEFICJENTA </t>
  </si>
  <si>
    <t>III. KWOTA POMOCY MOŻLIWEJ DO PRZYZNANIA NASTĘPCY PRAWNEMU / NABYWCY</t>
  </si>
  <si>
    <t>IV. INFORMACJE O NASTĘPSTWIE PRAWNYM / NABYCIU</t>
  </si>
  <si>
    <t>5.3 Obywatelstwo (kraj)</t>
  </si>
  <si>
    <t>5.4 REGON</t>
  </si>
  <si>
    <t>5.5 Numer w KRS / Numer w rejestrze prowadzonym przez właściwy organ</t>
  </si>
  <si>
    <r>
      <t>5.6 Numer NIP</t>
    </r>
    <r>
      <rPr>
        <vertAlign val="superscript"/>
        <sz val="9"/>
        <rFont val="Arial"/>
        <family val="2"/>
        <charset val="238"/>
      </rPr>
      <t>2</t>
    </r>
  </si>
  <si>
    <t>5.7 PESEL/data urodzenia</t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</si>
  <si>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Osoby fizyczne nie prowadzące działalności gospodarczej lub niebędące zarejestrowanymi podatnikami podatku od towarów i usług wpisują numer PESEL w polu 5.7</t>
    </r>
  </si>
  <si>
    <t>* Dane nieobowiązkowe</t>
  </si>
  <si>
    <t>10.1.</t>
  </si>
  <si>
    <t>7.1.</t>
  </si>
  <si>
    <t>7.2.</t>
  </si>
  <si>
    <t>10.2.</t>
  </si>
  <si>
    <t>10.3.</t>
  </si>
  <si>
    <t>10.4.</t>
  </si>
  <si>
    <t>11.1.</t>
  </si>
  <si>
    <t>11.2.</t>
  </si>
  <si>
    <t>18.1.</t>
  </si>
  <si>
    <t>18.2.</t>
  </si>
  <si>
    <t xml:space="preserve">2.1. </t>
  </si>
  <si>
    <t>2.2.</t>
  </si>
  <si>
    <t>czytelny podpis osoby uprawnionej do kontaktu</t>
  </si>
  <si>
    <t>VI. Zgoda osoby uprawnionej do kontaktu na przetwarzanie danych osobowych - zaznaczyć znakiem X</t>
  </si>
  <si>
    <t xml:space="preserve">czytelny podpis pełnomocnika </t>
  </si>
  <si>
    <t>V. Zgoda pełnomocnika na przetwarzanie danych osobowych - zaznaczyć znakiem X</t>
  </si>
  <si>
    <t>IV. Zgoda podmiotu ubiegającego się o przyznanie pomocy na przetwarzanie danych osobowych - zaznaczyć X</t>
  </si>
  <si>
    <t>podanie danych osobowych na podstawie art. 6 ust. 1 lit. c Rozporządzenia 2016/679 we wniosku o przyznanie pomocy na operacje w ramach poddziałania 19.2 „Wsparcie na wdrażanie operacji w ramach strategii rozwoju lokalnego kierowanego przez społeczność” objętego Programem Rozwoju Obszarów Wiejskich na lata 2014–2020, wynika z obowiązku zawartego w przepisach powszechnie obowiązującego prawa, a konsekwencją niepodania tych danych osobowych będzie pozostawienie wniosku bez rozpatrzenia / odmowa przyznania pomocy po uprzednim wezwaniu do usunięcia braków.</t>
  </si>
  <si>
    <t>Przysługuje Pani/Panu prawo dostępu do Pani/Pana danych osobowych, prawo żądania ich sprostowania, usunięcia lub ograniczenia ich przetwarzania, w przypadkach określonych w Rozporządzeniu 2016/679; w przypadkach, w których przetwarzanie Pani/Pana danych osobowych odbywa się na podstawie art. 6 ust. 1 lit. a Rozporządzenia,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</si>
  <si>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Pani/Pana dane osobowe zebrane na podstawie art.6 ust.1 lit.a Rozporządzenia RODO, tj. na podstawie odrębnej zgody na przetwarzanie danych osobowych (dane nieobowiązkowe), będą przetwarzane w okresach wskazanych w pkt 2, w tym przez okres realizacji celów, o których mowa w części "Zgoda podmiotu ubiegającego się o przyznanie pomocy na przetwarzanie danych osobowych" oraz w części „Zgoda pełnomocnika na przetwarzanie danych osobowych” poniżej lub do czasu jej odwołania;</t>
  </si>
  <si>
    <t>Pani/Pana dane osobowe zebrane na podstawie art. 6 ust. 1 lit.c RODO, będą przetwarzane przez okres realizacji zadań, o których mowa w pkt 2.4,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do dnia, w którym upłynie 5 lat od dnia wypłaty końcowej (w tym okres 5 lat przewidziany na potrzeby archiwizacji),
- w przypadku odmowy wypłaty całości albo części pomocy - przez okres jaki upłynie do wniesienia środka zaskarżenia oraz okres przewidziany na potrzeby archiwizacji.
Okres przechowywania danych może zostać każdorazowo przedłużony o okres przedawnienia roszczeń, jeżeli przetwarzanie danych będzie niezbędne do dochodzenia roszczeń lub do obrony przed takimi roszczeniami przez Administratora danych.</t>
  </si>
  <si>
    <t>Informacja wspólna odnosząca się do każdego z ww. administratorów danych osobowych</t>
  </si>
  <si>
    <t xml:space="preserve">IV. </t>
  </si>
  <si>
    <t>12)</t>
  </si>
  <si>
    <t>11)</t>
  </si>
  <si>
    <t>10)</t>
  </si>
  <si>
    <t>9)</t>
  </si>
  <si>
    <t>8)</t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</si>
  <si>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Treści informacji nie stosuje się w przypadku, gdy lokalna grupa działania nie miała obowiązku wyznaczenia inspektora ochrony danych.</t>
    </r>
  </si>
  <si>
    <t xml:space="preserve">  </t>
  </si>
  <si>
    <t>Informacja o przetwarzaniu danych osobowych przez lokalną grupę działania</t>
  </si>
  <si>
    <t>B.X. Informacje, zgody i oświadczenia dotyczące przetwarzania danych osobowych osoby fizycznej występującej w poddziałaniu 19.2 „Wsparcie na wdrażanie operacji w ramach strategii rozwoju lokalnego kierowanego przez społeczność” objętym Programem Rozwoju Obszarów Wiejskich na lata 2014-2020</t>
  </si>
  <si>
    <r>
      <rPr>
        <i/>
        <vertAlign val="superscript"/>
        <sz val="7"/>
        <rFont val="Arial"/>
        <family val="2"/>
        <charset val="238"/>
      </rPr>
      <t xml:space="preserve">1 </t>
    </r>
    <r>
      <rPr>
        <i/>
        <sz val="7"/>
        <rFont val="Arial"/>
        <family val="2"/>
        <charset val="238"/>
      </rPr>
      <t xml:space="preserve">Osoby fizyczne nie prowadzące działalności gospodarczej lub niebędące zarejestrowanymi podatnikami podatku od towarów i usług wpisują numer PESEL.                                                                                                                      </t>
    </r>
    <r>
      <rPr>
        <sz val="9"/>
        <rFont val="Calibri"/>
        <family val="2"/>
        <charset val="238"/>
      </rPr>
      <t>²</t>
    </r>
    <r>
      <rPr>
        <i/>
        <sz val="7"/>
        <rFont val="Arial"/>
        <family val="2"/>
        <charset val="238"/>
      </rPr>
      <t xml:space="preserve"> Niepotrzebne skreślić.</t>
    </r>
  </si>
  <si>
    <r>
      <rPr>
        <sz val="10"/>
        <rFont val="Calibri"/>
        <family val="2"/>
        <charset val="238"/>
      </rPr>
      <t>³</t>
    </r>
    <r>
      <rPr>
        <i/>
        <sz val="7"/>
        <rFont val="Arial"/>
        <family val="2"/>
        <charset val="238"/>
      </rPr>
      <t xml:space="preserve"> Treści informacji nie stosuje się w przypadku, gdy lokalna grupa działania nie miała obowiązku wyznaczenia inspektora ochrony danych.</t>
    </r>
  </si>
  <si>
    <t>a..</t>
  </si>
  <si>
    <t>1. Limit pomocy</t>
  </si>
  <si>
    <t>1.1 Obowiązujący podmiot ubiegający się o przyznanie pomocy limit pomocy de minimis (w EUR)</t>
  </si>
  <si>
    <t>1.1.1 Wielkość otrzymanej pomocy de minimis w biezącym roku podatkowym oraz dwóch poprzedzających go latach podatkowych</t>
  </si>
  <si>
    <r>
      <t>rozporządzenie nr 1408/2013</t>
    </r>
    <r>
      <rPr>
        <vertAlign val="superscript"/>
        <sz val="12"/>
        <rFont val="Calibri"/>
        <family val="2"/>
        <charset val="238"/>
      </rPr>
      <t>²</t>
    </r>
  </si>
  <si>
    <r>
      <t>rozporządzenie nr 360/2012</t>
    </r>
    <r>
      <rPr>
        <vertAlign val="superscript"/>
        <sz val="7"/>
        <rFont val="Czcionka tekstu podstawowego"/>
        <charset val="238"/>
      </rPr>
      <t>4</t>
    </r>
  </si>
  <si>
    <r>
      <t>rozporządzenie nr 717/2014</t>
    </r>
    <r>
      <rPr>
        <vertAlign val="superscript"/>
        <sz val="7"/>
        <rFont val="Czcionka tekstu podstawowego"/>
        <charset val="238"/>
      </rPr>
      <t>3</t>
    </r>
    <r>
      <rPr>
        <sz val="7"/>
        <rFont val="Czcionka tekstu podstawowego"/>
        <family val="2"/>
        <charset val="238"/>
      </rPr>
      <t xml:space="preserve"> </t>
    </r>
  </si>
  <si>
    <r>
      <t>rozporządzenie nr 1408/2013</t>
    </r>
    <r>
      <rPr>
        <sz val="9"/>
        <rFont val="Calibri"/>
        <family val="2"/>
        <charset val="238"/>
      </rPr>
      <t>²</t>
    </r>
  </si>
  <si>
    <r>
      <t>rozporządzenie nr 1408/2013</t>
    </r>
    <r>
      <rPr>
        <vertAlign val="superscript"/>
        <sz val="7"/>
        <rFont val="Czcionka tekstu podstawowego"/>
        <charset val="238"/>
      </rPr>
      <t>2</t>
    </r>
  </si>
  <si>
    <r>
      <t>rozporządzenie nr 1408/2013</t>
    </r>
    <r>
      <rPr>
        <vertAlign val="superscript"/>
        <sz val="7"/>
        <rFont val="Czcionka tekstu podstawowego"/>
        <charset val="238"/>
      </rPr>
      <t xml:space="preserve">2 </t>
    </r>
  </si>
  <si>
    <r>
      <t>rozporządzenie nr 717/2014</t>
    </r>
    <r>
      <rPr>
        <vertAlign val="superscript"/>
        <sz val="7"/>
        <rFont val="Czcionka tekstu podstawowego"/>
        <charset val="238"/>
      </rPr>
      <t>3</t>
    </r>
  </si>
  <si>
    <r>
      <t>rozporządzenie nr 360/2012</t>
    </r>
    <r>
      <rPr>
        <vertAlign val="superscript"/>
        <sz val="7"/>
        <rFont val="Czcionka tekstu podstawowego"/>
        <charset val="238"/>
      </rPr>
      <t>4</t>
    </r>
    <r>
      <rPr>
        <sz val="7"/>
        <rFont val="Czcionka tekstu podstawowego"/>
        <family val="2"/>
        <charset val="238"/>
      </rPr>
      <t xml:space="preserve"> </t>
    </r>
  </si>
  <si>
    <r>
      <t>rozporządzenie nr 1408/2013</t>
    </r>
    <r>
      <rPr>
        <vertAlign val="superscript"/>
        <sz val="7"/>
        <rFont val="Czcionka tekstu podstawowego"/>
        <charset val="238"/>
      </rPr>
      <t>2</t>
    </r>
    <r>
      <rPr>
        <sz val="7"/>
        <rFont val="Czcionka tekstu podstawowego"/>
        <family val="2"/>
        <charset val="238"/>
      </rPr>
      <t xml:space="preserve"> </t>
    </r>
  </si>
  <si>
    <r>
      <t>rozporządzenie nr 717/2014</t>
    </r>
    <r>
      <rPr>
        <vertAlign val="superscript"/>
        <sz val="7"/>
        <rFont val="Czcionka tekstu podstawowego"/>
        <charset val="238"/>
      </rPr>
      <t xml:space="preserve">3 </t>
    </r>
  </si>
  <si>
    <r>
      <t>rozporządzenie nr 360/2012</t>
    </r>
    <r>
      <rPr>
        <vertAlign val="superscript"/>
        <sz val="7"/>
        <rFont val="Czcionka tekstu podstawowego"/>
        <charset val="238"/>
      </rPr>
      <t xml:space="preserve">4 </t>
    </r>
  </si>
  <si>
    <r>
      <t>rozporządzenie nr 360/2012</t>
    </r>
    <r>
      <rPr>
        <sz val="9"/>
        <rFont val="Calibri"/>
        <family val="2"/>
        <charset val="238"/>
      </rPr>
      <t>⁴</t>
    </r>
  </si>
  <si>
    <t>Nabywca przedsiębiorstwa lub jego części</t>
  </si>
  <si>
    <t xml:space="preserve">Następca prawny </t>
  </si>
  <si>
    <t xml:space="preserve">5.8 Płeć </t>
  </si>
  <si>
    <t>12. Beneficjent zgłosił uprzednio UM zamiar zbycia przedsiębiorstwa albo jego części</t>
  </si>
  <si>
    <t>8.11 Inne miejsce przechowywania / garażowania</t>
  </si>
  <si>
    <r>
      <t>1407/2013 z dnia 18 grudnia 2013 r. w sprawie stosowania art. 107 i 108 Traktatu o funkcjonowaniu Unii Europejskiej do pomocy de minimis (Dz. Urz. UE L 352 z 24.12.2013, str. 1, z późn. zm.)</t>
    </r>
    <r>
      <rPr>
        <sz val="9"/>
        <rFont val="Calibri"/>
        <family val="2"/>
        <charset val="238"/>
      </rPr>
      <t>²</t>
    </r>
    <r>
      <rPr>
        <sz val="9"/>
        <rFont val="Arial"/>
        <family val="2"/>
        <charset val="238"/>
      </rPr>
      <t>,</t>
    </r>
  </si>
  <si>
    <r>
      <t>1408/2013 z dnia 18 grudnia 2013 r. w sprawie stosowania art. 107 i 108 Traktatu o funkcjonowaniu Unii Europejskiej do pomocy de minimis w sektorze rolnym (Dz. Urz. UE L 352 z 24.12.2013, str. 9, z późn. zm.)</t>
    </r>
    <r>
      <rPr>
        <sz val="9"/>
        <rFont val="Calibri"/>
        <family val="2"/>
        <charset val="238"/>
      </rPr>
      <t>³</t>
    </r>
    <r>
      <rPr>
        <sz val="9"/>
        <rFont val="Arial"/>
        <family val="2"/>
        <charset val="238"/>
      </rPr>
      <t>,</t>
    </r>
  </si>
  <si>
    <r>
      <t>360/2012 z dnia 25 kwietnia 2012 r.  w sprawie stosowania art. 107 i 108 Traktatu o funkcjonowaniu Unii Europejskiej do pomocy de minimis przyznawanej przedsiębiorstwom wykonującym usługi świadczone w ogólnym interesie gospodarczym (Dz.Urz. UE L 114 z 26.04.2012, str. 8, z późn. zm.)</t>
    </r>
    <r>
      <rPr>
        <sz val="9"/>
        <rFont val="Calibri"/>
        <family val="2"/>
        <charset val="238"/>
      </rPr>
      <t>⁵</t>
    </r>
    <r>
      <rPr>
        <sz val="9"/>
        <rFont val="Arial"/>
        <family val="2"/>
        <charset val="238"/>
      </rPr>
      <t xml:space="preserve">.  </t>
    </r>
  </si>
  <si>
    <r>
      <t>rozporządzenie nr 717/2014</t>
    </r>
    <r>
      <rPr>
        <sz val="9"/>
        <rFont val="Calibri"/>
        <family val="2"/>
        <charset val="238"/>
      </rPr>
      <t>³</t>
    </r>
    <r>
      <rPr>
        <sz val="7"/>
        <rFont val="Czcionka tekstu podstawowego"/>
        <family val="2"/>
        <charset val="238"/>
      </rPr>
      <t xml:space="preserve"> </t>
    </r>
  </si>
  <si>
    <r>
      <t>rozporządzenie nr 717/2014</t>
    </r>
    <r>
      <rPr>
        <sz val="9"/>
        <rFont val="Calibri"/>
        <family val="2"/>
        <charset val="238"/>
      </rPr>
      <t>³</t>
    </r>
  </si>
  <si>
    <t xml:space="preserve">Załącznik nr B.VII.B.7.1.: Informacja podmiotu ubiegającego się o przyznanie pomocy o uzyskanej pomocy de minimis </t>
  </si>
  <si>
    <t>Załącznik nr B.VII.B.11.1: Oświadczenie o kwalifikowalności VAT dla podmiotu ubiegającego się o przyznanie pomocy będącego osobą prawną lub jednostką organizacyjną nieposiadającą osobowości prawnej, jeżeli podmiot ubiegający się o przyznanie pomocy będzie ubiegał się o włączenie VAT do kosztów kwalifikowalnych</t>
  </si>
  <si>
    <t>Załącznik nr B.VII.B.11.2: Oświadczenie o kwalifikowalności VAT dla podmiotu ubiegającego się o przyznanie pomocy będącego osobą fizyczną, jeżeli podmiot ubiegający się o przyznanie pomocy będzie ubiegał się o włączenie VAT do kosztów kwalifikowalnych</t>
  </si>
  <si>
    <t>Załącznik nr B.VII.D.1 Dodatkowe dane dotyczące wniosku o przyznanie pomocy następcy prawnego beneficjenta albo nabywcy gospodarstwa rolnego lub jego części albo nabywcy przedsiębiorstwa lub jego części</t>
  </si>
  <si>
    <r>
      <t>1. Numer umowy</t>
    </r>
    <r>
      <rPr>
        <vertAlign val="superscript"/>
        <sz val="9"/>
        <rFont val="Arial"/>
        <family val="2"/>
        <charset val="238"/>
      </rPr>
      <t xml:space="preserve"> </t>
    </r>
  </si>
  <si>
    <t>2. Kwota przyznanej pomocy</t>
  </si>
  <si>
    <t>3. Kwota wypłaconej pomocy</t>
  </si>
  <si>
    <t>4. Kwota pomocy pozostałej do wypłaty</t>
  </si>
  <si>
    <r>
      <t xml:space="preserve">1. Pozostały do wykorzystania przez następcę prawnego / nabywcę limit pomocy w ramach PROW na lata 2014 – 2020 (w zł) - </t>
    </r>
    <r>
      <rPr>
        <i/>
        <sz val="8"/>
        <rFont val="Arial"/>
        <family val="2"/>
        <charset val="238"/>
      </rPr>
      <t>wartość z pola B.IV.3.4</t>
    </r>
  </si>
  <si>
    <t>2. Dostępny limit pomocy de minimis dla następcy prawnego / nabywcy- wartość z pola B.IV.3.1.1</t>
  </si>
  <si>
    <t>podpis następcy prawnego/nabywcy beneficjenta / osoby(-ób) reprezentujących następcę prawnego/nabywcę / pełnomocnika</t>
  </si>
  <si>
    <t>Załącznik nr B.VII.D.3 Oświadczenie następcy prawnego beneficjenta o jego wstąpieniu w prawa i obowiązki beneficjenta wynikające z umowy o przyznaniu pomocy</t>
  </si>
  <si>
    <t>podpis podmiotu ubiegającego się o przyznanie pomocy /
 osoby(-ób) reprezentujących podmiot ubiegający się o przyznanie pomocy / pełnomocnika</t>
  </si>
  <si>
    <t>podpis podmiotu ubiegającego się o przyznanie pomocy / osoby(-ób) reprezentujących podmiot ubiegający się o przyznanie pomocy /pełnomocnika</t>
  </si>
  <si>
    <r>
      <t>Liczba załączników dołączonych przez podmiot ubiegający się o</t>
    </r>
    <r>
      <rPr>
        <sz val="8"/>
        <rFont val="Calibri"/>
        <family val="2"/>
        <charset val="238"/>
      </rPr>
      <t> </t>
    </r>
    <r>
      <rPr>
        <sz val="8"/>
        <rFont val="Arial"/>
        <family val="2"/>
        <charset val="238"/>
      </rPr>
      <t xml:space="preserve">przyznanie pomocy </t>
    </r>
  </si>
  <si>
    <t>- 6935 - UM</t>
  </si>
  <si>
    <t>znak sprawy (wypełnia Urząd Marszałkowski albo wojewódzka samorządowa jednostka organizacyjna - dalej UM)</t>
  </si>
  <si>
    <t>data przyjęcia</t>
  </si>
  <si>
    <t>i podpis</t>
  </si>
  <si>
    <t xml:space="preserve"> (wypełnia UM)</t>
  </si>
  <si>
    <r>
      <t xml:space="preserve">A. INFORMACJE DOTYCZĄCE WYBORU OPERACJI DO FINANSOWANIA </t>
    </r>
    <r>
      <rPr>
        <b/>
        <sz val="8"/>
        <rFont val="Arial"/>
        <family val="2"/>
        <charset val="238"/>
      </rPr>
      <t>(wypełnia lokalna grupa działania /LGD/)</t>
    </r>
  </si>
  <si>
    <t>data złożenia</t>
  </si>
  <si>
    <t>(wypełnia LGD)</t>
  </si>
  <si>
    <t>2.3 Operacja jest dedykowana grupie(-om) defaworyzowanej(-ym) poprzez utworzenie miejsc pracy</t>
  </si>
  <si>
    <t>5. Operacja wpisuje się w cele szczegółowe powiązane</t>
  </si>
  <si>
    <t>6.4 Kwota pomocy ustalona przez LGD dla operacji</t>
  </si>
  <si>
    <r>
      <t>B.IX. Oświadczenie podmiotu ubiegającego się o przyznanie pomocy o wypełnieniu obowiązku informacyjnego wobec innych osób fizycznych</t>
    </r>
    <r>
      <rPr>
        <b/>
        <sz val="9"/>
        <color theme="1"/>
        <rFont val="Calibri"/>
        <family val="2"/>
        <charset val="238"/>
      </rPr>
      <t>¹⁵</t>
    </r>
  </si>
  <si>
    <t xml:space="preserve">Samorząd Województwa (SW), Lokalna Grupa Działania (LGD) oraz Agencja Restrukturyzacji i Modernizacji Rolnictwa (ARiMR) informują, że stają się administratorami danych osobowych osób fizycznych, pozyskanych od podmiotu ubiegającego się o pomoc, które to dane osobowe podmiot bezpośrednio lub pośrednio pozyskał w celach związanych ze złożeniem wniosku o przyznanie pomocy na operacje w ramach poddziałania 19.2 „Wsparcie na wdrażanie operacji w ramach strategii rozwoju lokalnego kierowanego przez społeczność” z wyjątkiem projektów grantowych oraz operacji w zakresie podejmowania działalności gospodarczej objętego Programem Rozwoju Obszarów Wiejskich na lata 2014-2020.     </t>
  </si>
  <si>
    <t>Informacja o przetwarzaniu danych osobowych przez Lokalną Grupę Działania</t>
  </si>
  <si>
    <t>2. Operacja jest dedykowana grupie(-om) defaworyzowanej(-ym), określonej(-ym) w LSR:</t>
  </si>
  <si>
    <r>
      <t>6.7 Wybrana do finansowania w ramach LSR operacja mieści się w limicie środków, określonym w</t>
    </r>
    <r>
      <rPr>
        <sz val="9"/>
        <rFont val="Calibri"/>
        <family val="2"/>
        <charset val="238"/>
      </rPr>
      <t> </t>
    </r>
    <r>
      <rPr>
        <sz val="9"/>
        <rFont val="Arial"/>
        <family val="2"/>
        <charset val="238"/>
      </rPr>
      <t>ogłoszeniu o naborze wniosków o przyznanie pomocy</t>
    </r>
  </si>
  <si>
    <t>10.3 PESEL</t>
  </si>
  <si>
    <t>Informacje szczegółowe 
(nr el. księgi wieczystej)</t>
  </si>
  <si>
    <r>
      <t xml:space="preserve">3.1.1 Pozostały do wykorzystania limit pomocy de minimis (w zł) </t>
    </r>
    <r>
      <rPr>
        <sz val="8"/>
        <rFont val="Arial"/>
        <family val="2"/>
        <charset val="238"/>
      </rPr>
      <t>(</t>
    </r>
    <r>
      <rPr>
        <i/>
        <sz val="8"/>
        <rFont val="Arial"/>
        <family val="2"/>
        <charset val="238"/>
      </rPr>
      <t>zgodnie z danymi z załącznika B.VII.B.7.1</t>
    </r>
    <r>
      <rPr>
        <sz val="8"/>
        <rFont val="Arial"/>
        <family val="2"/>
        <charset val="238"/>
      </rPr>
      <t>)</t>
    </r>
  </si>
  <si>
    <r>
      <t>1.1.1.2 Pomoc de minimis uzyskana na mocy rozporządzenia nr 1408/2013</t>
    </r>
    <r>
      <rPr>
        <sz val="9"/>
        <rFont val="Calibri"/>
        <family val="2"/>
        <charset val="238"/>
      </rPr>
      <t>²</t>
    </r>
    <r>
      <rPr>
        <vertAlign val="superscript"/>
        <sz val="8"/>
        <rFont val="Czcionka tekstu podstawowego"/>
        <charset val="238"/>
      </rPr>
      <t xml:space="preserve"> </t>
    </r>
  </si>
  <si>
    <r>
      <t>1.1.1.3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charset val="238"/>
      </rPr>
      <t xml:space="preserve"> </t>
    </r>
  </si>
  <si>
    <r>
      <t>1.1.1.4 Pomoc de minimis uzyskana na mocy rozporządzenia nr 360/2012</t>
    </r>
    <r>
      <rPr>
        <sz val="9"/>
        <rFont val="Calibri"/>
        <family val="2"/>
        <charset val="238"/>
      </rPr>
      <t>⁴</t>
    </r>
  </si>
  <si>
    <r>
      <t>1.2.1.2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</si>
  <si>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1.2.1.3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family val="2"/>
        <charset val="238"/>
      </rPr>
      <t xml:space="preserve"> </t>
    </r>
  </si>
  <si>
    <r>
      <t>1.2.1.4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9"/>
        <rFont val="Czcionka tekstu podstawowego"/>
        <charset val="238"/>
      </rPr>
      <t xml:space="preserve"> </t>
    </r>
  </si>
  <si>
    <r>
      <t>1.3.1.2 Pomoc de minimis uzyskana na mocy rozporządzenia nr 1408/2013</t>
    </r>
    <r>
      <rPr>
        <sz val="9"/>
        <rFont val="Calibri"/>
        <family val="2"/>
        <charset val="238"/>
      </rPr>
      <t>²</t>
    </r>
    <r>
      <rPr>
        <sz val="9"/>
        <rFont val="Czcionka tekstu podstawowego"/>
        <family val="2"/>
        <charset val="238"/>
      </rPr>
      <t xml:space="preserve"> </t>
    </r>
  </si>
  <si>
    <r>
      <t>1.3.1.3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9"/>
        <rFont val="Czcionka tekstu podstawowego"/>
        <family val="2"/>
        <charset val="238"/>
      </rPr>
      <t xml:space="preserve"> </t>
    </r>
  </si>
  <si>
    <r>
      <t>1.3.1.4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8"/>
        <rFont val="Czcionka tekstu podstawowego"/>
        <charset val="238"/>
      </rPr>
      <t xml:space="preserve"> </t>
    </r>
  </si>
  <si>
    <r>
      <t>1.4.1.2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</si>
  <si>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1.4.1.3 Pomoc de minimis uzyskana na mocy rozporządzenia nr 717/2014</t>
    </r>
    <r>
      <rPr>
        <sz val="9"/>
        <rFont val="Calibri"/>
        <family val="2"/>
        <charset val="238"/>
      </rPr>
      <t>³</t>
    </r>
    <r>
      <rPr>
        <sz val="8"/>
        <rFont val="Czcionka tekstu podstawowego"/>
        <family val="2"/>
        <charset val="238"/>
      </rPr>
      <t xml:space="preserve"> </t>
    </r>
  </si>
  <si>
    <r>
      <t>1.4.1.4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9"/>
        <rFont val="Czcionka tekstu podstawowego"/>
        <charset val="238"/>
      </rPr>
      <t xml:space="preserve"> </t>
    </r>
  </si>
  <si>
    <r>
      <t>1.5.1.2 Pomoc de minimis uzyskana na mocy rozporządzenia nr 1408/2013</t>
    </r>
    <r>
      <rPr>
        <sz val="9"/>
        <rFont val="Calibri"/>
        <family val="2"/>
        <charset val="238"/>
      </rPr>
      <t>²</t>
    </r>
  </si>
  <si>
    <r>
      <t>1.5.1.3 Pomoc de minimis uzyskana na mocy rozporządzenia nr 717/2014</t>
    </r>
    <r>
      <rPr>
        <sz val="9"/>
        <rFont val="Calibri"/>
        <family val="2"/>
        <charset val="238"/>
      </rPr>
      <t>³</t>
    </r>
  </si>
  <si>
    <r>
      <t>1.5.1.4 Pomoc de minimis uzyskana na mocy rozporządzenia nr 360/2012</t>
    </r>
    <r>
      <rPr>
        <sz val="9"/>
        <rFont val="Calibri"/>
        <family val="2"/>
        <charset val="238"/>
      </rPr>
      <t>⁴</t>
    </r>
    <r>
      <rPr>
        <sz val="8"/>
        <rFont val="Czcionka tekstu podstawowego"/>
        <charset val="238"/>
      </rPr>
      <t xml:space="preserve"> </t>
    </r>
  </si>
  <si>
    <t>C</t>
  </si>
  <si>
    <t>D</t>
  </si>
  <si>
    <t>E</t>
  </si>
  <si>
    <t>F</t>
  </si>
  <si>
    <t>G</t>
  </si>
  <si>
    <t>H</t>
  </si>
  <si>
    <t>J</t>
  </si>
  <si>
    <t>Suma I.</t>
  </si>
  <si>
    <t>Suma II.</t>
  </si>
  <si>
    <t>Suma III.</t>
  </si>
  <si>
    <t>IV.</t>
  </si>
  <si>
    <r>
      <t>Wszystkie zaświadczenia o pomocy de minimis oraz pomocy de minimis w rolnictwie lub rybołówstwie, jakie podmiot ubiegający się o przyznanie pomocy otrzymał w roku, w którym ubiega się o pomoc oraz w okresie 2 poprzedzających go lat</t>
    </r>
    <r>
      <rPr>
        <sz val="9"/>
        <rFont val="Arial"/>
        <family val="2"/>
        <charset val="238"/>
      </rPr>
      <t xml:space="preserve"> - kopie</t>
    </r>
    <r>
      <rPr>
        <vertAlign val="superscript"/>
        <sz val="8"/>
        <rFont val="Arial"/>
        <family val="2"/>
        <charset val="238"/>
      </rPr>
      <t>8</t>
    </r>
  </si>
  <si>
    <r>
      <t>Biznesplan - sporządzony na formularzu udostępnionym przez UM *
składany na informatycznym nośniku danych (CD lub DVD)
(w przypadku, gdy operacja obejmuje zakres o którym mowa w § 2 ust. 1, pkt 2-4 rozporządzenia)</t>
    </r>
    <r>
      <rPr>
        <sz val="11"/>
        <rFont val="Calibri"/>
        <family val="2"/>
        <charset val="238"/>
      </rPr>
      <t>⁸</t>
    </r>
    <r>
      <rPr>
        <sz val="9"/>
        <rFont val="Arial"/>
        <family val="2"/>
        <charset val="238"/>
      </rPr>
      <t xml:space="preserve">
</t>
    </r>
  </si>
  <si>
    <r>
      <t xml:space="preserve">Załącznik nr B.VII.B.6: Oświadczenie podmiotu ubiegającego się o przyznanie pomocy o nie uzyskaniu pomocy </t>
    </r>
    <r>
      <rPr>
        <b/>
        <i/>
        <sz val="10"/>
        <rFont val="Arial"/>
        <family val="2"/>
        <charset val="238"/>
      </rPr>
      <t>de minimis</t>
    </r>
  </si>
  <si>
    <r>
      <t>Imię i nazwisko, adres, numer NIP</t>
    </r>
    <r>
      <rPr>
        <i/>
        <vertAlign val="superscript"/>
        <sz val="8"/>
        <rFont val="Arial"/>
        <family val="2"/>
        <charset val="238"/>
      </rPr>
      <t>1</t>
    </r>
    <r>
      <rPr>
        <i/>
        <sz val="8"/>
        <rFont val="Arial"/>
        <family val="2"/>
        <charset val="238"/>
      </rPr>
      <t>, PESEL / 
Nazwa, adres siedziby, NIP, REGON</t>
    </r>
  </si>
  <si>
    <r>
      <t>Imię i Nazwisko, adres,PESEL, numer NIP</t>
    </r>
    <r>
      <rPr>
        <i/>
        <vertAlign val="superscript"/>
        <sz val="9"/>
        <rFont val="Arial"/>
        <family val="2"/>
        <charset val="238"/>
      </rPr>
      <t>1</t>
    </r>
    <r>
      <rPr>
        <i/>
        <sz val="9"/>
        <rFont val="Arial"/>
        <family val="2"/>
        <charset val="238"/>
      </rPr>
      <t>/ 
Nazwa, adres siedziby, NIP, REGON</t>
    </r>
  </si>
  <si>
    <r>
      <t>Imię i nazwisko beneficjenta, adres, PESEL                                                                                                                                                              Nazwa beneficjenta, adres siedziby, NIP</t>
    </r>
    <r>
      <rPr>
        <sz val="10"/>
        <rFont val="Calibri"/>
        <family val="2"/>
        <charset val="238"/>
      </rPr>
      <t>¹</t>
    </r>
    <r>
      <rPr>
        <i/>
        <sz val="9"/>
        <rFont val="Arial"/>
        <family val="2"/>
        <charset val="238"/>
      </rPr>
      <t>, REGON</t>
    </r>
  </si>
  <si>
    <r>
      <t xml:space="preserve">WNIOSEK 
O PRZYZNANIE POMOCY
na operacje w ramach poddziałania 19.2 „Wsparcie na wdrażanie operacji w ramach strategii rozwoju lokalnego kierowanego przez społeczność” 
</t>
    </r>
    <r>
      <rPr>
        <b/>
        <sz val="11"/>
        <rFont val="Arial"/>
        <family val="2"/>
        <charset val="238"/>
      </rPr>
      <t xml:space="preserve">z wyłączeniem projektów grantowych oraz operacji w zakresie podejmowania działalności gospodarczej </t>
    </r>
    <r>
      <rPr>
        <sz val="11"/>
        <rFont val="Arial"/>
        <family val="2"/>
        <charset val="238"/>
      </rPr>
      <t>objętego 
Programem Rozwoju Obszarów Wiejskich na lata 2014–2020</t>
    </r>
  </si>
  <si>
    <t xml:space="preserve">5.1 Nazwa/Nazwisko </t>
  </si>
  <si>
    <r>
      <t xml:space="preserve">8.1 Lokalizacja operacji - miejsce garażowania </t>
    </r>
    <r>
      <rPr>
        <i/>
        <sz val="9"/>
        <rFont val="Arial"/>
        <family val="2"/>
        <charset val="238"/>
      </rPr>
      <t xml:space="preserve">(wypełnić, jeżeli realizacja operacji obejmuje inne miejsce (a) niż wskazane w pkt.8, tj. został zaznaczony pkt 8.11) </t>
    </r>
  </si>
  <si>
    <t>11. Data zaistnienia następstwa prawnego albo data nabycia przedsiębiorstwa beneficjenta lub części tego przedsiębiorstwa/gospodarstwa rolnego lub jego części (w formacie: dzień-miesiąc-rok)</t>
  </si>
  <si>
    <t>A.III. OCENA ZGODNOŚCI Z LSR ORAZ DECYZJA W SPRAWIE WYBORU OPERACJI</t>
  </si>
  <si>
    <t>3.1 Operacja zakłada utworzenie miejsc(a) pracy</t>
  </si>
  <si>
    <t>3.2 Operacja zakłada utrzymanie miejsc(a) pracy</t>
  </si>
  <si>
    <t xml:space="preserve">              TAK</t>
  </si>
  <si>
    <t xml:space="preserve">       NIE</t>
  </si>
  <si>
    <r>
      <t xml:space="preserve">8. Adres do korespondencji </t>
    </r>
    <r>
      <rPr>
        <i/>
        <sz val="8"/>
        <rFont val="Arial"/>
        <family val="2"/>
        <charset val="238"/>
      </rPr>
      <t>(wypełnić, jeżeli jest inny niż w pkt. 7 oraz w przypadku wskazania pełnomocnika czy osób upoważnionych do reprezentowania podmiotu ubiegającego się o przyznanie pomocy)</t>
    </r>
  </si>
  <si>
    <r>
      <t>Zaświadczenie z banku lub spółdzielczej kasy oszczędnościowo - kredytowej o numerze wyodrębnionego rachunku bankowego, prowadzonego przez bank lub spółdzielczą kasę oszczędnościowo–kredytową – załącznik obowiązkowy w przypadku, gdy podmiot ubiegający się o przyznanie pomocy ubiega się o zaliczkę albo wyprzedzające finansowanie kosztów kwalifikowalnych operacji – oryginał lub kopia</t>
    </r>
    <r>
      <rPr>
        <sz val="10"/>
        <rFont val="Calibri"/>
        <family val="2"/>
        <charset val="238"/>
      </rPr>
      <t>⁸</t>
    </r>
  </si>
  <si>
    <t xml:space="preserve">Załączniki dotyczące następstwa prawnego beneficjenta albo nabycia gospodarstwa rolnego lub jego części albo nabycia przedsiębiorstwa lub jego części </t>
  </si>
  <si>
    <r>
      <rPr>
        <i/>
        <sz val="9"/>
        <rFont val="Arial"/>
        <family val="2"/>
        <charset val="238"/>
      </rPr>
      <t>⁹</t>
    </r>
    <r>
      <rPr>
        <i/>
        <sz val="7"/>
        <rFont val="Arial"/>
        <family val="2"/>
        <charset val="238"/>
      </rPr>
      <t xml:space="preserve"> Dotyczy  podmiotu ubiegającego się o przyznanie pomocy, który występuje o zaliczkę / wyprzedzające finansowanie kosztów kwalifikowalnych operacji.
</t>
    </r>
    <r>
      <rPr>
        <i/>
        <sz val="9"/>
        <rFont val="Arial"/>
        <family val="2"/>
        <charset val="238"/>
      </rPr>
      <t>¹⁰</t>
    </r>
    <r>
      <rPr>
        <i/>
        <sz val="7"/>
        <rFont val="Arial"/>
        <family val="2"/>
        <charset val="238"/>
      </rPr>
      <t>Nie dotyczy jednostek sektora finansów publicznych oraz organizacji pozarządowych, o których mowa w § 4 ust. 3 pkt 1 rozporządzenia</t>
    </r>
    <r>
      <rPr>
        <sz val="9"/>
        <rFont val="Calibri"/>
        <family val="2"/>
        <charset val="238"/>
      </rPr>
      <t>³</t>
    </r>
    <r>
      <rPr>
        <i/>
        <sz val="7"/>
        <rFont val="Arial"/>
        <family val="2"/>
        <charset val="238"/>
      </rPr>
      <t xml:space="preserve">, w zakresie, w jakim nie jest to sprzeczne z art. 59 ust. 8 rozporządzenia Parlamentu Europejskiego i Rady (UE) nr 1305/2013 z dnia 17 grudnia 2013 r. w sprawie wsparcia rozwoju obszarów wiejskich przez Europejski Fundusz Rolny na rzecz Rozwoju Obszarów Wiejskich (EFRROW) i uchylającego rozporządzenie Rady (WE) nr 1698/2005 (Dz. Urz. UE L 347 z 20.12.2013 r. str. 487, z późn. zm.)
</t>
    </r>
    <r>
      <rPr>
        <i/>
        <sz val="9"/>
        <rFont val="Arial"/>
        <family val="2"/>
        <charset val="238"/>
      </rPr>
      <t>¹¹</t>
    </r>
    <r>
      <rPr>
        <i/>
        <sz val="7"/>
        <rFont val="Arial"/>
        <family val="2"/>
        <charset val="238"/>
      </rPr>
      <t xml:space="preserve"> W przypadku prowadzenia mikroprzedsiębiorstwa albo małego przedsiębiorstwa w rozumieniu przepisów rozporządzenia Komisji (UE) nr 651/2014 z dnia 17 czerwca 2014r. uznającego niektóre rodzaje pomocy za zgodne z rynkiem wewnętrznym w zastosowaniu art. 107 i 108 Traktatu (Dz. Urz. UE L 187 z 26.06.2014 r. str. 1, z późn. zm.)
</t>
    </r>
    <r>
      <rPr>
        <i/>
        <sz val="9"/>
        <rFont val="Arial"/>
        <family val="2"/>
        <charset val="238"/>
      </rPr>
      <t>¹²</t>
    </r>
    <r>
      <rPr>
        <i/>
        <sz val="7"/>
        <rFont val="Arial"/>
        <family val="2"/>
        <charset val="238"/>
      </rPr>
      <t xml:space="preserve"> Oświadczenie wypełniane jest przez każdy podmiot ubiegający się o przyznanie pomocy (niezależnie od rodzaju działalności gospodarczej, o wsparcie której się ubiega). Jeżeli podmiot nie wykonuje działalności w sektorze  rolnym lub sektorze rybołówstwa lub akwakultury, lub sektorze transportu drogowego towarów, zaznacza nie dotyczy.
</t>
    </r>
    <r>
      <rPr>
        <i/>
        <sz val="9"/>
        <rFont val="Arial"/>
        <family val="2"/>
        <charset val="238"/>
      </rPr>
      <t>¹³</t>
    </r>
    <r>
      <rPr>
        <i/>
        <sz val="7"/>
        <rFont val="Arial"/>
        <family val="2"/>
        <charset val="238"/>
      </rPr>
      <t xml:space="preserve"> Niepotrzebne skreślić.</t>
    </r>
  </si>
  <si>
    <r>
      <t>Będąc właścicielem / współwłaścicielem / posiadaczem / współposiadaczem</t>
    </r>
    <r>
      <rPr>
        <sz val="11"/>
        <rFont val="Calibri"/>
        <family val="2"/>
        <charset val="238"/>
      </rPr>
      <t>²</t>
    </r>
    <r>
      <rPr>
        <sz val="9"/>
        <rFont val="Arial"/>
        <family val="2"/>
        <charset val="238"/>
      </rPr>
      <t xml:space="preserve"> nieruchomości zlokalizowanej </t>
    </r>
  </si>
  <si>
    <r>
      <t>717/2014 z dnia 27 czerwca 2014 r. w sprawie stosowania art. 107 i 108 Traktatu o funkcjonowaniu Unii Europejskiej do pomocy de minimis w sektorze rybołówstwa i akwakultury (Dz. Urz. UE L 190 z 28.06.2014, str. 45, z późn. zm.)</t>
    </r>
    <r>
      <rPr>
        <sz val="9"/>
        <rFont val="Calibri"/>
        <family val="2"/>
        <charset val="238"/>
      </rPr>
      <t>⁴</t>
    </r>
    <r>
      <rPr>
        <sz val="9"/>
        <rFont val="Arial"/>
        <family val="2"/>
        <charset val="238"/>
      </rPr>
      <t>,</t>
    </r>
  </si>
  <si>
    <t>1 rozporządzenie Komisji (UE) nr 1407/2013 z dnia 18 grudnia 2013 r. w sprawie stosowania art. 107 i 108 Traktatu o funkcjonowaniu Unii Europejskiej do pomocy de minimis (Dz. Urz. UE L 352 z 24.12.2013 r. str. 1, z późn. zm.). 
2 rozporządzenie Komisji (UE) nr 1408/2013 z dnia 18 grudnia 2013 r.w sprawie stosowania art. 107 i 108 Traktatu o funkcjonowaniu Unii Europejskiej do pomocy de minimis w sektorze rolnym (Dz. Urz. UE L 352 z 24.12.2013 r. str. 9, z późn. zm.).
3 rozporządzenie Komisji (UE) nr 717/2014 z dnia 27 czerwca 2014 r. w sprawie stosowania art. 107 i 108 Traktatu o funkcjonowaniu Unii Europejskiej do pomocy de minimis w sektorze rybołówstwa i akwakultury (Dz. Urz. UE L 190 z 28.06.2014 r. str. 45, z późn. zm.).
4 rozporządzenie Komisji (UE) nr 360/2012 z dnia 25 kwietnia 2012 r. w sprawie stosowania art. 107 i 108 Traktatu o funkcjonowaniu Unii Europejskiej do pomocy de minimis przyznawanej przedsiębiorstwom wykonującym usługi świadczone w ogólnym interesie gospodarczym (Dz.Urz. UE L 114 z 26.04.2012 r. str. 8, z późn. zm.).</t>
  </si>
  <si>
    <t>Załącznik B.VII.B.15: Potwierdzenie niekomercyjnego charakteru operacji</t>
  </si>
  <si>
    <t>3. Maksymalna kwota pomocy, o przyznanie której może ubiegać się następca prawny / nabywca                        ( suma pól  II.3 i II.4 ≤ pole III.2 )</t>
  </si>
  <si>
    <t xml:space="preserve">Dodatkowe dane dotyczące wniosku o przyznanie pomocy następcy prawnego beneficjenta albo nabywcy gospodarstwa rolnego lub jego części albo nabywcy przedsiębiorstwa lub jego części stanowiące załącznik B.VII.D.1 do wniosku o przyznanie pomocy – oryginał sporządzony na formularzu udostępnionym przez UM </t>
  </si>
  <si>
    <r>
      <t>Imię i nazwisko, adres, numer NIP</t>
    </r>
    <r>
      <rPr>
        <i/>
        <vertAlign val="superscript"/>
        <sz val="8"/>
        <rFont val="Arial"/>
        <family val="2"/>
        <charset val="238"/>
      </rPr>
      <t>1</t>
    </r>
    <r>
      <rPr>
        <i/>
        <sz val="8"/>
        <rFont val="Arial"/>
        <family val="2"/>
        <charset val="238"/>
      </rPr>
      <t>, PESEL / 
Nazwa, adres i siedziba, NIP / REGON</t>
    </r>
  </si>
  <si>
    <t>2 Niniejsze rozporządzenie stosuje się do dnia 31 grudnia 2023 r. 
3 Niniejsze rozporządzenie stosuje się do dnia 31 grudnia 2027 r.  
4 Niniejsze rozporządzenie stosuje się do dnia 31 grudnia 2022 r. 
5 Niniejsze rozporządzenie stosuje się do dnia 31 grudnia 2023 r.</t>
  </si>
  <si>
    <r>
      <t xml:space="preserve">dane podmiotu ubiegającego się o  przyznanie pomocy oraz kwota wypłaty pomocy z publicznych środków finansowych, w tym wypłacona kwota z tytułu udzielonej pomocy w ramach poddziałania „Wsparcie na wdrażanie operacji w ramach strategii rozwoju lokalnego kierowanego przez społeczność”, objętego PROW 2014-2020, będzie publikowana na stronie internetowej www.gov.pl/web/rolnictwo </t>
    </r>
    <r>
      <rPr>
        <sz val="9"/>
        <rFont val="Calibri"/>
        <family val="2"/>
        <charset val="238"/>
      </rPr>
      <t>¹⁴</t>
    </r>
    <r>
      <rPr>
        <sz val="8"/>
        <rFont val="Arial"/>
        <family val="2"/>
        <charset val="238"/>
      </rPr>
      <t>.</t>
    </r>
  </si>
  <si>
    <r>
      <t>7.1 Zaliczki</t>
    </r>
    <r>
      <rPr>
        <vertAlign val="superscript"/>
        <sz val="9"/>
        <rFont val="Arial"/>
        <family val="2"/>
        <charset val="238"/>
      </rPr>
      <t>5</t>
    </r>
    <r>
      <rPr>
        <sz val="9"/>
        <rFont val="Arial"/>
        <family val="2"/>
        <charset val="238"/>
      </rPr>
      <t xml:space="preserve"> </t>
    </r>
  </si>
  <si>
    <t>11. Dane osoby uprawnionej do kontaktu*</t>
  </si>
  <si>
    <r>
      <t>Oświadczam, że dane osobowe innych osób fizycznych, o których mowa w pkt 1, przetwarzam zgodnie z obowiązującymi w tym zakresie regulacjami prawnymi ¹</t>
    </r>
    <r>
      <rPr>
        <sz val="9"/>
        <rFont val="Calibri"/>
        <family val="2"/>
        <charset val="238"/>
      </rPr>
      <t>⁶</t>
    </r>
    <r>
      <rPr>
        <sz val="9"/>
        <rFont val="Arial"/>
        <family val="2"/>
        <charset val="238"/>
      </rPr>
      <t>, ¹</t>
    </r>
    <r>
      <rPr>
        <sz val="9"/>
        <rFont val="Calibri"/>
        <family val="2"/>
        <charset val="238"/>
      </rPr>
      <t>⁷</t>
    </r>
    <r>
      <rPr>
        <sz val="9"/>
        <rFont val="Arial"/>
        <family val="2"/>
        <charset val="238"/>
      </rPr>
      <t xml:space="preserve"> i jestem uprawniony do ich przekazania SW, LGD oraz ARiMR oraz uczyniłem zadość wszelkim obowiązkom związanym z ich przekazaniem, a w szczególności poinformowałem osobę/osoby, których dane przekazuje, o fakcie i celu ich przekazania.         </t>
    </r>
  </si>
  <si>
    <t>Podmiotu ubiegającego się o przyznanie pomocy …....................................................................................................................................</t>
  </si>
  <si>
    <t>Pani/Pana dane osobowe zebrane na podstawie art. 6 ust. 1 lit. c RODO, będą przetwarzane przez okres realizacji zadań, o których mowa w pkt 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</si>
  <si>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podanie danych osobowych na podstawie art. 6 ust. 1 lit. c RODO we wniosku o przyznanie pomocy na operacje w ramach poddziałania 19.2 „Wsparcie na wdrażanie operacji w ramach strategii rozwoju lokalnego kierowanego przez społeczność” objętego Programem Rozwoju Obszarów Wiejskich na lata 2014–2020, wynika z obowiązku zawartego w przepisach powszechnie obowiązującego prawa, a konsekwencją niepodania tych danych osobowych będzie pozostawienie wniosku bez rozpatrzenia / odmowa przyznania pomocy po uprzednim wezwaniu do usunięcia braków.</t>
  </si>
  <si>
    <t>W związku z treścią art. 13 RODO, Samorząd Województwa informuje, że:</t>
  </si>
  <si>
    <t>Pani/Pana dane osobowe zebrane na podstawie art. 6 ust. 1 lit. c RODO, będą przetwarzane przez okres realizacji zadań, o których mowa w pkt 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</si>
  <si>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w przypadku uznania, że przetwarzanie danych osobowych narusza przepisy RODO, przysługuje Pani / Panu prawo wniesienia skargi do Prezesa Urzędu Ochrony Danych Osobowych;</t>
  </si>
  <si>
    <t>W związku z treścią art. 14 RODO, Agencja Restrukturyzacji i Modernizacji Rolnictwa informuje, że:</t>
  </si>
  <si>
    <t>Pani/Pana dane osobowe zebrane na podstawie art. 6 ust. 1 lit. c RODO 2016/679, będą przetwarzane przez okres realizacji zadań, o których mowa w pkt III.4,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</si>
  <si>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 xml:space="preserve">Przysługuje Pani/Panu prawo dostępu do Pani/Pana danych osobowych, prawo żądania ich sprostowania, usunięcia lub ograniczenia ich przetwarzania, w przypadkach określonych w RODO; </t>
  </si>
  <si>
    <t>Przysługuje Pani/Panu prawo dostępu do Pani/Pana danych osobowych, prawo żądania ich sprostowania, usunięcia lub ograniczenia ich przetwarzania, w przypadkach określonych w RODO;</t>
  </si>
  <si>
    <t>Pani/Pana dane osobowe zebrane na podstawie art. 6 ust.1 lit. a RODO, tj. na podstawie odrębnej zgody na przetwarzanie danych osobowych (dane nieobowiązkowe), będą przetwarzane przez okres realizacji zadań, o których mowa w pkt 5, w tym przez okres realizacji celów, o których mowa w części "Zgoda podmiotu ubiegającego się o przyznanie pomocy na przetwarzanie danych osobowych", w części „Zgoda pełnomocnika na przetwarzanie danych osobowych” oraz w części "Zgoda osoby uprawnionej do kontaktu na przetwarzanie danych osobowych" poniżej lub do czasu jej wycofania;</t>
  </si>
  <si>
    <t>Przysługuje Pani/Panu prawo dostępu do Pani/Pana danych osobowych, prawo żądania ich sprostowania, usunięcia lub ograniczenia ich przetwarzania, w przypadkach określonych w Rozporządzeniu 2016/679; w przypadkach, w których przetwarzanie Pani/Pana danych osobowych odbywa się na podstawie art. 6 ust. 1 lit. a RODO,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</si>
  <si>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Przysługuje Pani/Panu prawo dostępu do Pani/Pana danych osobowych, prawo żądania ich sprostowania, usunięcia lub ograniczenia ich przetwarzania, w przypadkach określonych w RODO; w przypadkach, w których przetwarzanie Pani/Pana danych osobowych odbywa się na podstawie art. 6 ust. 1 lit. a RODO,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</si>
  <si>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t>Pani/Pana dane osobowe zebrane na podstawie art. 6 ust. 1 lit. c RODO, będą przetwarzane przez okres realizacji zadań, o których mowa w pkt III.5,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</si>
  <si>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Przysługuje Pani/Panu prawo dostępu do Pani/Pana danych osobowych, prawo żądania ich sprostowania, usunięcia lub ograniczenia ich przetwarzania, w przypadkach określonych w RODO; w przypadkach, w których przetwarzanie Pani/Pana danych osobowych odbywa się na podstawie art. 6 ust. 1 lit. a Rozporządzenia 2016/679, tj. na podstawie odrębnej zgody na przetwarzanie danych osobowych, przysługuje Pani/Panu prawo do przenoszenia danych objętych zgodą oraz prawo do wycofania tej zgody w dowolnym momencie, bez wpływu na zgodność z prawem przetwarzania, którego dokonano na podstawie zgody przed jej wycofaniem;</t>
  </si>
  <si>
    <r>
      <t>Pełnomocnictwo, jeżeli dotyczy</t>
    </r>
    <r>
      <rPr>
        <i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– oryginał lub kopia</t>
    </r>
    <r>
      <rPr>
        <vertAlign val="superscript"/>
        <sz val="8"/>
        <rFont val="Arial"/>
        <family val="2"/>
        <charset val="238"/>
      </rPr>
      <t>8</t>
    </r>
  </si>
  <si>
    <t>W związku z treścią art. 14 RODO, Samorząd Województwa informuje, że:</t>
  </si>
  <si>
    <t>Pani/Pana dane osobowe zebrane na podstawie art. 6 ust. 1 lit. c RODO, będą przetwarzane przez okres realizacji zadań, o których mowa w pkt III.4,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</si>
  <si>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3.2.1 Limit pomocy na operację / Beneficjenta w ramach PROW na lata 2014–2020</t>
  </si>
  <si>
    <r>
      <t xml:space="preserve">3.4 Pozostały do wykorzystania limit pomocy w ramach PROW na lata 2014–2020 (w zł)
</t>
    </r>
    <r>
      <rPr>
        <i/>
        <sz val="8"/>
        <rFont val="Arial"/>
        <family val="2"/>
        <charset val="238"/>
      </rPr>
      <t xml:space="preserve">(różnica pól 3.2.1 i 3.3, nie więcej niż kwota z pola 3.1.1) </t>
    </r>
  </si>
  <si>
    <r>
      <rPr>
        <b/>
        <i/>
        <sz val="7"/>
        <rFont val="Arial"/>
        <family val="2"/>
        <charset val="238"/>
      </rPr>
      <t>Uwaga!
Podmiot ubiegający się o przyznanie pomocy nie może ubiegać się o wyprzedzające finansowanie kosztów kwalifikowalnych operacji i wypłatę zaliczki na realizację tej samej operacji.</t>
    </r>
    <r>
      <rPr>
        <i/>
        <sz val="7"/>
        <rFont val="Arial"/>
        <family val="2"/>
        <charset val="238"/>
      </rPr>
      <t xml:space="preserve">
Kwota zaliczki nie może przekroczyć poziomu wynikającego z art. 45 ust. 4 rozporządzenia Parlamentu Europejskiego i Rady (UE) Nr 1305/2013 z dnia 17 grudnia 2013 r. w sprawie wsparcia rozwoju obszarów wiejskich przez Europejski Fundusz Rolny na rzecz Rozwoju Obszarów Wiejskich (EFRROW) i uchylającego rozporządzenie Rady (WE) nr 1698/2005 (Dz. Urz. UE L 347 z 20.12.2013, str. 487, z późn. zm.) 
Warunkiem wypłaty zaliczki jest przedłożenie jednego z rodzajów zabezpieczeń, o których mowa w § 5 ust. 1 rozporządzenia Ministra Rolnictwa i Rozwoju Wsi z dnia 3 listopada 2015 r. w sprawie zaliczek w ramach PROW na lata 2014-2020 (Dz.U. poz.1857, z 2017 r. poz.551 oraz z 2018 r. poz. 1691).
Kwota wyprzedzającego finansowania kosztów kwalifikowalnych nie może przekroczyć 36,37% kwoty pomocy.</t>
    </r>
  </si>
  <si>
    <t>Odbiorcami Pani/Pana danych osobowych mogą być:
1) organy kontrolne,
2) podmioty uprawnione do przetwarzania danych osobowych na podstawie przepisów powszechnie obowiązującego prawa, 
3) podmioty przetwarzające dane osobowe na zlecenie Administratora danych w związku z wykonywaniem powierzonego im zadania w drodze zawartej umowy, m. in. dostawcy IT;</t>
  </si>
  <si>
    <t>Administrator danych będzie przetwarzał następujące kategorie Pani/Pana danych: dane identyfikacyjne oraz dane kontaktowe;</t>
  </si>
  <si>
    <t>Pani/Pana dane Administrator danych  uzyskał od Podmiotu ubiegającego się o przyznanie pomocy.</t>
  </si>
  <si>
    <t>Pani/Pana dane Administrator danych  uzyskał od:
Podmiotu ubiegającego się o przyznanie pomocy</t>
  </si>
  <si>
    <t>Pani/Pana dane Administrator danych  uzyskał od:</t>
  </si>
  <si>
    <t>Pani/Pana dane Administrator danych uzyskał od:</t>
  </si>
  <si>
    <t xml:space="preserve">zebrane dane osobowe będą przetwarzane przez administratora danych  na podstawie art. 6 ust. 1 lit. c RODO, gdy jest to niezbędne do wypełnienia obowiązku prawnego ciążącego na administratorze danych (dane obowiązkowe) lub art. 6 ust. 1 lit. a RODO, tj. na podstawie odrębnej zgody na przetwarzanie danych osobowych, która obejmuje zakres danych szerszy, niż to wynika z powszechnie obowiązującego prawa (dane nieobowiązkowe); </t>
  </si>
  <si>
    <t>z administratorem danych  można kontaktować się poprzez adres e-mail: info@arimr.gov.pl lub pisemnie na adres korespondencyjny Centrali Agencji Restrukturyzacji i Modernizacji Rolnictwa, ul. Poleczki 33, 02-822 Warszawa;</t>
  </si>
  <si>
    <t xml:space="preserve">administrator danych  wyznaczył inspektora ochrony danych, z którym może Pani/Pan kontaktować się w sprawach dotyczących przetwarzania danych osobowych oraz korzystania z praw związanych z przetwarzaniem danych, poprzez adres e-mail: iod@arimr.gov.pl lub pisemnie na adres korespondencyjny administratora danych, wskazany w pkt. III.2; </t>
  </si>
  <si>
    <t xml:space="preserve">administrator danych 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pkt. III.2; </t>
  </si>
  <si>
    <r>
      <t xml:space="preserve">z administratorem danych </t>
    </r>
    <r>
      <rPr>
        <strike/>
        <sz val="8"/>
        <color rgb="FFFF0000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można kontaktować się poprzez adres e-mail: info@arimr.gov.pl lub pisemnie na adres korespondencyjny Centrali Agencji Restrukturyzacji i Modernizacji Rolnictwa, ul. Poleczki 33, 02-822 Warszawa;</t>
    </r>
  </si>
  <si>
    <t>8.12 E-mail*</t>
  </si>
  <si>
    <t>8.13 Adres www*</t>
  </si>
  <si>
    <r>
      <t>administrator danych  wyznaczył inspektora ochrony danych, z którym można kontaktować się w sprawach dotyczących przetwarzania danych osobowych oraz korzystania z praw związanych z przetwarzaniem danych, poprzez adres e-mail: …………....................................………………… lub pisemnie na adres korespondencyjny administratora danych, wskazany w pkt. I.2</t>
    </r>
    <r>
      <rPr>
        <sz val="10"/>
        <rFont val="Calibri"/>
        <family val="2"/>
        <charset val="238"/>
      </rPr>
      <t>¹</t>
    </r>
    <r>
      <rPr>
        <sz val="8"/>
        <rFont val="Arial"/>
        <family val="2"/>
        <charset val="238"/>
      </rPr>
      <t>;</t>
    </r>
  </si>
  <si>
    <t>administrator danych wyznaczył inspektora ochrony danych, z którym można kontaktować się w sprawach dotyczących przetwarzania danych osobowych oraz korzystania z praw związanych z przetwarzaniem danych, poprzez adres e-mail: …………....................................………………… lub pisemnie na adres korespondencyjny administratora danych osobowych, wskazany w pkt. II.2;</t>
  </si>
  <si>
    <r>
      <t xml:space="preserve">1 </t>
    </r>
    <r>
      <rPr>
        <i/>
        <sz val="7"/>
        <rFont val="Arial"/>
        <family val="2"/>
        <charset val="238"/>
      </rPr>
      <t>Numer identyfikacyjny nadawany jest zgodnie z ustawą z dnia 18 grudnia 2003 r. o krajowym systemie ewidencji producentów, ewidencji gospodarstw rolnych oraz ewidencji wniosków o przyznanie płatności (Dz.U. z 2022 r. poz.203,219 i 1270)</t>
    </r>
  </si>
  <si>
    <t>11.5 Kontakt w sprawie projektu należy do obowiązków służbowych osoby uprawnionej do kontaktu</t>
  </si>
  <si>
    <t>8.11 Telefon stacjonarny/komórkowy*</t>
  </si>
  <si>
    <t>7.13 Adres www*</t>
  </si>
  <si>
    <t>7.12 E-mail*</t>
  </si>
  <si>
    <r>
      <rPr>
        <i/>
        <vertAlign val="superscript"/>
        <sz val="7"/>
        <rFont val="Arial"/>
        <family val="2"/>
        <charset val="238"/>
      </rPr>
      <t xml:space="preserve">4 </t>
    </r>
    <r>
      <rPr>
        <i/>
        <sz val="7"/>
        <rFont val="Arial"/>
        <family val="2"/>
        <charset val="238"/>
      </rPr>
      <t xml:space="preserve">Ustawa z dnia 27 maja 2015 r. o finansowaniu wspólnej polityki rolnej (Dz.U. z 2018 r. poz. 719 oraz z 2022 r. poz. 88)
</t>
    </r>
    <r>
      <rPr>
        <i/>
        <vertAlign val="superscript"/>
        <sz val="7"/>
        <rFont val="Arial"/>
        <family val="2"/>
        <charset val="238"/>
      </rPr>
      <t>5</t>
    </r>
    <r>
      <rPr>
        <i/>
        <sz val="7"/>
        <rFont val="Arial"/>
        <family val="2"/>
        <charset val="238"/>
      </rPr>
      <t xml:space="preserve"> Zaliczka, o której mowa w art. 20 ustawy z dnia 27 maja 2015 r. o finansowaniu wspólnej polityki rolnej (t. j. Dz.U. z 2018 r. poz. 719 oraz z 2022 r. poz. 88)
</t>
    </r>
    <r>
      <rPr>
        <i/>
        <vertAlign val="superscript"/>
        <sz val="7"/>
        <rFont val="Arial"/>
        <family val="2"/>
        <charset val="238"/>
      </rPr>
      <t>6</t>
    </r>
    <r>
      <rPr>
        <i/>
        <sz val="7"/>
        <rFont val="Arial"/>
        <family val="2"/>
        <charset val="238"/>
      </rPr>
      <t xml:space="preserve"> Wyprzedzające finansowanie kosztów operacji, o którym mowa w art. 18 ustawy z dnia 27 maja 2015 r. o finansowaniu wspólnej polityki rolnej (t.j. Dz.U. z 2018 r. poz. 719 oraz z 2022 r. poz. 88)</t>
    </r>
  </si>
  <si>
    <r>
      <rPr>
        <i/>
        <vertAlign val="superscript"/>
        <sz val="7"/>
        <rFont val="Arial"/>
        <family val="2"/>
        <charset val="238"/>
      </rPr>
      <t xml:space="preserve">3 </t>
    </r>
    <r>
      <rPr>
        <i/>
        <sz val="7"/>
        <rFont val="Arial"/>
        <family val="2"/>
        <charset val="238"/>
      </rPr>
      <t>Rozporządzenie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2014–2020 (Dz.U. z 2019 r. poz. 664 i 2023, z 2020 r. poz. 1555 oraz z 2021 r. poz.2358)</t>
    </r>
  </si>
  <si>
    <r>
      <t>Dokument potwierdzający fakt zaistnienia następstwa prawnego lub zaświadczenie sądu o zarejestrowaniu wniosku o stwierdzenie nabycia spadku albo kopię wniosku o stwierdzenie nabycia spadku  – oryginał  lub kopia</t>
    </r>
    <r>
      <rPr>
        <sz val="10"/>
        <rFont val="Calibri"/>
        <family val="2"/>
        <charset val="238"/>
      </rPr>
      <t>⁸</t>
    </r>
  </si>
  <si>
    <t>informacje zawarte we wniosku oraz jego załącznikach są prawdziwe i zgodne ze stanem prawnym i faktycznym; znane mi są skutki składania fałszywych oświadczeń wynikające z art. 297 § 1 ustawy z dnia 6 czerwca 1997 r. Kodeks karny (Dz.U. z 2022 r.  poz. 1138)</t>
  </si>
  <si>
    <t xml:space="preserve">nie podlegam zakazowi dostępu do środków publicznych, o których mowa w art. 5 ust. 3 pkt 4 ustawy z dnia 27 sierpnia 2009 r. o finansach publicznych ( Dz. U. z 2021 r. poz. 305 z późn. zm.), na podstawie prawomocnego orzeczenia sądu. Jednocześnie zobowiązuję się do niezwłocznego poinformowania podmiotu wdrażającego o zakazie dostępu do środków publicznych, o których mowa w art. 5 ust. 3 pkt 4 ww. ustawy, na podstawie prawomocnego orzeczenia sądu, orzeczonym w stosunku do mnie po złożeniu wniosku o przyznanie pomocy; </t>
  </si>
  <si>
    <t>Oświadczam, iż poinformowałem inne osoby fizyczne, o kórych mowa w pkt 1, których dane osobowe pozyskałem w celu przyznania pomocy finansowej, o treści klauzul stanowiących Załącznik nr B.X.A do niniejszego wniosku o przyznanie pomocy.</t>
  </si>
  <si>
    <r>
      <rPr>
        <sz val="8"/>
        <rFont val="Arial"/>
        <family val="2"/>
        <charset val="238"/>
      </rPr>
      <t>¹⁵</t>
    </r>
    <r>
      <rPr>
        <i/>
        <sz val="8"/>
        <rFont val="Arial"/>
        <family val="2"/>
        <charset val="238"/>
      </rPr>
      <t xml:space="preserve"> W przypadku, gdy podmiot ubiegający się o przyznanie pomocy nie przekazuje danych osobowych innych niż bezpośrednio jego dotyczących lub zachodzi wyłączenie stosowania obowiązku informacyjnego, stosownie do art. 13 ust. 4 lub art. 14 ust. 5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35), treści oświadczenia nie składa.</t>
    </r>
  </si>
  <si>
    <r>
      <rPr>
        <sz val="8"/>
        <rFont val="Arial"/>
        <family val="2"/>
        <charset val="238"/>
      </rPr>
      <t>¹⁶</t>
    </r>
    <r>
      <rPr>
        <i/>
        <sz val="8"/>
        <rFont val="Arial"/>
        <family val="2"/>
        <charset val="238"/>
      </rPr>
      <t xml:space="preserve">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35).</t>
    </r>
  </si>
  <si>
    <r>
      <rPr>
        <sz val="8"/>
        <rFont val="Arial"/>
        <family val="2"/>
        <charset val="238"/>
      </rPr>
      <t>¹⁷</t>
    </r>
    <r>
      <rPr>
        <i/>
        <sz val="8"/>
        <rFont val="Arial"/>
        <family val="2"/>
        <charset val="238"/>
      </rPr>
      <t xml:space="preserve"> Treść oświadczenia nie ma zastosowania w przypadku, gdy Beneficjent nie przekazuje danych osobowych innych niż bezpośrednio jego dotyczących lub zachodzi wyłączenie stosowania obowiązku informacyjnego, stosownie do art. 13 ust. 4 lub art. 14 ust. 5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Dz.Urz. UE L 74 z 04.03.2021, str. 35).</t>
    </r>
  </si>
  <si>
    <t>W związku z treścią art. 13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Dz.Urz. UE L 74 z 04.03.2021, str. 35), dalej: „RODO”, Lokalna Grupa Działania informuje, że:</t>
  </si>
  <si>
    <t>zebrane dane osobowe na podstawie art. 6 ust. 1 lit. c RODO będą przetwarzane przez administratora danych  w celu realizacji zadań wynikających z art. 34 ust. 3 lit. f oraz ust. 4 Rozporządzenia Parlamentu Europejskiego i Rady (UE) nr 1303/2013 z dnia 17 grudnia 2013 r. ustanawiającego wspólne przepisy dotyczące Europejskiego Funduszu Rozwoju Regionalnego, Europejskiego Funduszu Społecznego, Funduszu Spójności, Europejskiego Funduszu Rolnego na rzecz Rozwoju Obszarów Wiejskich oraz Europejskiego Funduszu Morskiego i Rybackiego oraz ustanawiającego przepisy ogólne dotyczące Europejskiego Funduszu Rozwoju Regionalnego, Europejskiego Funduszu Społecznego, Funduszu Spójności i Europejskiego Funduszu Morskiego i Rybackiego oraz uchylającego rozporządzenie Rady (WE) nr 1083/2006 (Dz. Urz. UE L 347 z 20.12.2013 r. str. 320, z późn. zm.), ustawy z dnia 20 lutego 2015 r. o rozwoju lokalnym z udziałem lokalnej społeczności (Dz.U. z 2022 r. poz. 943) oraz rozporządzania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2014-2020 (Dz.U. z 2019 r. poz. 664 i 2023, z 2020 r. poz. 1555 oraz z 2021 r. poz. 2358), tj. w celu wyboru operacji i ustalenia kwoty wsparcia, które poprzedzają przyznanie pomocy;</t>
  </si>
  <si>
    <t>Pani/Pana dane osobowe zebrane na podstawie art. 6 ust. 1 lit. c RODO, będą przetwarzane przez okres realizacji zadań, o których mowa w pkt 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</si>
  <si>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Pani/Pana dane osobowe zebrane na podstawie art. 6 ust. 1 lit. c RODO, będą przetwarzane przez okres realizacji zadań, o których mowa w pkt II.5, związanych z  przyznawaniem pomocy w ramach poddziałania 19.2 „Wsparcie na wdrażanie operacji w ramach strategii rozwoju lokalnego kierowanego przez społeczność” objętego Programem Rozwoju Obszarów Wiejskich na lata 2014 – 2020, w tym: 
- w przypadku przyznania pomocy - przez okres realizacji zobowiązania do dnia w którym upłynie 5 lat od dnia wypłaty płatności końcowej oraz przez okres 5 lat przewidziany na potrzeby archiwizacji,  licząc od dnia 1 stycznia roku następującego po roku, w którym upłynie okres zobowiązań,
- w przypadku pozostawienia wniosku o przyznanie pomocy bez rozpatrzenia/odmowy  przyznania pomocy–przez  okres jaki upłynie do chwili, w której podmiotowi ubiegającemu się o przyznanie pomocy  zostanie prawidłowo doręczone rozstrzygnięcie w sprawie po zostawieniu wniosku o przyznanie pomocy bez rozpatrzenia/ostateczne  rozstrzygnięcie w sprawie odmowy przyznania pomocy oraz przez okres 5 lat przewidziany na potrzeby archiwizacji, licząc od dnia 1 stycznia roku  następującego po roku,  w którym podmiotowi ubiegającemu się o przyznanie pomocy zostanie prawidłowo doręczone rozstrzygnięcie w  sprawie pozostawienia wniosku o przyznanie pomocy bez rozpatrzenia/ostateczne rozstrzygnięcie w sprawie odmowy przyznania pomocy.
Okres przechowywania danych będzie każdorazowo przedłużony o okres przedawnienia roszczeń, jeżeli przetwarzanie danych będzie niezbędne do dochodzenia roszczeń lub do obrony przed takimi roszczeniami przez Administratora danych;</t>
  </si>
  <si>
    <t>Podanie ww. danych jest dobrowolne, a ich niepodanie nie wpływa na proces przyjęcia i rozpatrzenia wniosku o przyznanie pomocy na operacje realizowane w ramach poddziałania 19.2 „Wsparcie na wdrażanie operacji w ramach strategii rozwoju lokalnego kierowanego przez społeczność” objętego Programem Rozwoju Obszarów Wiejskich na lata 2014–2020. Niepodanie tych danych uniemożliwi jedynie realizację celu wskazanego w treści powyższej zgody. Każdą z powyższych zgód można wycofać w dowolnym momencie, poprzez przesłanie „oświadczenia o wycofaniu zgody” na adresy korespondencyjne administratorów danych osobowych z dopiskiem „Ochrona danych osobowych” lub na adresy e-mail:</t>
  </si>
  <si>
    <t>Podanie ww. danych jest dobrowolne, a ich niepodanie nie wpływa na proces przyjęcia i rozpatrzenia wniosku o przyznanie pomocy na operacje realizowane w ramach poddziałania 19.2 „Wsparcie na wdrażanie operacji w ramach strategii rozwoju lokalnego kierowanego przez społeczność” objętego Programem Rozwoju Obszarów Wiejskich na lata 2014–2020. Niepodanie tych danych uniemożliwi jedynie realizację celu wskazanego w treści powyższej zgody. Powyższą zgodę można wycofać w dowolnym momencie, poprzez przesłanie „oświadczenia o wycofaniu zgody” na adresy korespondencyjne administratorów danych osobowych z dopiskiem „Ochrona danych osobowych” lub na adresy e-mail:</t>
  </si>
  <si>
    <t>W związku z treścią art. 14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Dz.Urz. UE L 74 z 04.03.2021, str. 35), dalej: „RODO”, Lokalna Grupa Działania informuje, że:</t>
  </si>
  <si>
    <t>W związku z treścią art. 13  Rozporządzenia Parlamentu Europejskiego i Rady (UE) 2016/679 z dnia 27 kwietnia 2016 r. w sprawie ochrony osób fizycznych w związku z przetwarzaniem danych osobowych i w sprawie swobodnego przepływu takich danych oraz uchylenia dyrektywy 95/46/WE (ogólne rozporządzenie o ochronie danych) (Dz. Urz. UE L 119 z 04.05.2016, str. 1 oraz Dz. Urz. UE L 127 z 23.05.2018, str. 2 oraz Dz. Urz. UE L 74 z 4.03.2021, str. 35), dalej: „RODO”, Lokalna Grupa Działania informuje, że:</t>
  </si>
  <si>
    <t>zebrane dane osobowe na podstawie art. 6 ust. 1 lit. c RODO będą przetwarzane przez administratora danych w celu realizacji zadań wynikających z art. 34 ust. 3 lit. f oraz ust. 4 Rozporządzenia Parlamentu Europejskiego i Rady (UE) nr 1303/2013 z dnia 17 grudnia 2013 r. ustanawiającego wspólne przepisy dotyczące Europejskiego Funduszu Rozwoju Regionalnego, Europejskiego Funduszu Społecznego, Funduszu Spójności, Europejskiego Funduszu Rolnego na rzecz Rozwoju Obszarów Wiejskich oraz Europejskiego Funduszu Morskiego i Rybackiego oraz ustanawiającego przepisy ogólne dotyczące Europejskiego Funduszu Rozwoju Regionalnego, Europejskiego Funduszu Społecznego, Funduszu Spójności i Europejskiego Funduszu Morskiego i Rybackiego oraz uchylającego rozporządzenie Rady (WE) nr 1083/2006 (Dz. Urz. UE L 347 z 20.12.2013 r. str. 320, z późn. zm.), ustawy z dnia 20 lutego 2015 r. o rozwoju lokalnym z udziałem lokalnej społeczności (Dz.U. z 2022 r. poz. 943) oraz rozporządzania Ministra Rolnictwa i Rozwoju Wsi z dnia 24 września 2015 r. w sprawie szczegółowych warunków i trybu przyznawania pomocy finansowej w ramach poddziałania „Wsparcie na wdrażanie operacji w ramach strategii rozwoju lokalnego kierowanego przez społeczność” objętego Programem Rozwoju Obszarów Wiejskich na lata 2014-2020 (Dz.U. z 2019 r. poz. 664 i 2023, z 2020 r. poz. 1555 oraz z 2021 r. poz. 2358), tj. w celu wyboru operacji i ustalenia kwoty wsparcia, które poprzedzają przyznanie pomocy;</t>
  </si>
  <si>
    <t>UWAGA:                                                                                                                                                                                                                                                                                                                                                                          ⁸ Kopie dokumentów dołącza się w formie kopii potwierdzonych za zgodność z oryginałem przez pracownika LGD, samorządu województwa, lub podmiot, który wydał dokument, lub w formie kopii poświadczonych za zgodność z oryginałem przez notariusza lub przez występującego w sprawie pełnomocnika będącego radcą prawnym lub adwokatem.                                                                                                                                                                                                                                                                                                      Podczas stanu zagrożenia epidemicznego lub stanu epidemii ogłoszonego na podstawie ustawy z dnia 5 grudnia 2008 r. o zapobieganiu oraz zwalczaniu zakażeń i chorób zakaźnych u ludzi  (Dz. U. z 2021 r. poz. 2069, 2120, z 2022 r. poz. 64, 655 i 974) w związku z zakażeniami wirusem SARS-CoV-2 lub stanu nadzwyczajnego wprowadzonego w związku z zakażeniami tym wirusem kopie dokumentów wymagających potwierdzenia za zgodność  z oryginałem przez pracownika LGD, samorządu województwa, lub podmiot, który wydał dokument, albo wymagających poświadczenia za zgodność z oryginałem przez notariusza, albo przez występującego w sprawie pełnomocnika będącego radcą prawnym lub adwokatem, można dołączyć bez wymaganego potwierdzenia lub poświadczenia za zgodność z oryginałem.</t>
  </si>
  <si>
    <r>
      <rPr>
        <i/>
        <sz val="9"/>
        <rFont val="Arial"/>
        <family val="2"/>
        <charset val="238"/>
      </rPr>
      <t>¹⁴</t>
    </r>
    <r>
      <rPr>
        <i/>
        <sz val="7"/>
        <rFont val="Arial"/>
        <family val="2"/>
        <charset val="238"/>
      </rPr>
      <t xml:space="preserve"> Zgodnie z art. 111 Rozporządzenia Parlamentu Europejskiego i Rady (UE) nr 1306/2013 z dnia 17 grudnia 2013 r. w sprawie finansowania wspólnej polityki rolnej, zarządzania nią i monitorowania jej oraz uchylającego rozporządzenia Rady (EWG) nr 352/78, (WE) nr 165/94, (WE) nr 2799/98, (WE) nr 814/2000, (WE) nr 1290/2005 i (WE) nr 485/2008 (Dz. Urz.UE L 347 z 20.12.2013, str. 549, z późn. zm.)</t>
    </r>
  </si>
  <si>
    <t>11.3 Telefon stacjonarny / komórkowy</t>
  </si>
  <si>
    <t>11.4 E-mail</t>
  </si>
  <si>
    <t>*  Biznesplan składa się na informatycznym nośniku danych (CD lub DVD), jeżeli nie jest on składany w postaci elektronicznej na adres do doręczeń elektronicznych, o którym mowa w art. 2 pkt 1 ustawy z dnia 18 listopada 2020 r. o doręczeniach elektronicznych (Dz. U. z 2022 r. poz. 569 1 1002), wpisany do bazy adresów elektronicznych, o której mowa w art. 25 tej ustawy.
Doręczenie korespondencji na elektroniczną skrzynkę podawczą ePUAP, zgodnie z art. 147 ust. 2 i 3 ustawy o doręczeniach elektronicznych, jest równoważne w skutkach prawnych z doręczeniem na elektroniczny adres do doręczeń do czasu zaistnienia obowiązku stosowania przez podmioty publiczne ustawy o doręczeniach elektronicznych."</t>
  </si>
  <si>
    <t>znane mi są zasady przyznawania pomocy określone w przepisach:
− ustawy z dnia 20 lutego 2015 r.o wspieraniu rozwoju obszarów wiejskich z udziałem środków Europejskiego Funduszu Rolnego na rzecz Rozwoju Obszarów Wiejskich w ramach Programu Rozwoju Obszarów Wiejskich na lata 2014–2020 (Dz.U. z 2022 r. poz. 1234 i 1270)
− ustawy z dnia 20 lutego 2015 r. o rozwoju lokalnym z udziałem lokalnej społeczności (Dz.U. z 2022 r. poz.943)
− ustawy z dnia 27 maja 2015 r.o finansowaniu wspólnej polityki rolnej (Dz.U. z 2018 r. poz. 719 i z 2022 r. poz. 88)
− rozporządzenia Ministra Rolnictwa i Rozwoju Wsi z dnia 24 września 2015 r.w sprawie szczegółowych warunków i trybu przyznawania pomocy finansowej w ramach poddziałania "Wsparcie na wdrażanie operacji w ramach strategii rozwoju lokalnego kierowanego przez społeczność" objętego Programem Rozwoju Obszarów Wiejskich na lata 2014-2020 (Dz.U. z 2019 r. poz. 664 i 2023 oraz z 2020 r. poz.1555 oraz z 2022 r. poz. 2358)
oraz zapoznałem się z informacjami zawartymi w Instrukcji wypełniania wniosku o przyznanie pomocy na operacje w ramach poddziałania 19.2 „Wsparcie na wdrażanie operacji w ramach strategii rozwoju lokalnego kierowanego przez społeczność”, z wyłączeniem projektów grantowych oraz operacji w zakresie podejmowania działalności gospodarczej, objętego Programem Rozwoju Obszarów Wiejskich na lata 2014–2020;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</si>
  <si>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2023,z 2020r.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</si>
  <si>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 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</si>
  <si>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2020r. poz. 1555 oraz z 2021 r. poz. 2358), tj. w celu przyznania pomocy finansowej;</t>
  </si>
  <si>
    <t>Pani/Pana dane osobowe pozyskane przez Administratora danych będą przetwarzane na podstawie art. 6 ust. 1 lit c RODO w związku z realizacją zadań wynikających z art. 3 ust. 1 pkt 14 lit. b i ust. 3 oraz z art. 6 ust. 3 pkt 3, ust. 4 i 5 ustawy z dnia 20 lutego 2015 r. o wspieraniu rozwoju obszarów wiejskich z udziałem środków Europejskiego Funduszu Rolnego na rzecz Rozwoju Obszarów Wiejskich w ramach Programu Rozwoju Obszarów Wiejskich na lata 2014-2020 (Dz.U. z 2022 r. poz. 1234 i 1270), ustawy z dnia 20 lutego 2015 r. o rozwoju lokalnym z udziałem lokalnej społeczności (Dz. U. z 2022 r. poz. 943) oraz rozporządzenia Ministra Rolnictwa i Rozwoju Wsi z dnia 24 września 2015 r. w sprawie szczegółowych warunków i trybu przyznawania pomocy finansowej  w ramach poddziałania „Wsparcie na wdrażanie operacji w ramach strategii rozwoju lokalnego kierowanego przez społeczność” objętego Programem Rozwoju Obszarów Wiejskich na lata 2014 – 2020 (Dz. U. z 2019 r. poz. 664 i 2023, z 2020 r. poz. 1555 oraz z 2021 r. poz.2358), tj. w celu przyznania pomocy finansowej;</t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</si>
  <si>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Niepotrzebne skreślić, a w przypadku skreślenia „może odzyskać uiszczony podatek VAT” - w oknie poniżej podać podstawę prawną zgodnie z ustawą z dnia 11 marca 2004 r. o podatku od towarów i usług (Dz. U. z 2022 r. poz. 931, 974, 1137 i 1301).</t>
    </r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</si>
  <si>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Niepotrzebne skreślić, a w przypadku skreślenia „mogę odzyskać uiszczony podatek VAT” - w oknie poniżej podać podstawę prawną zgodnie z ustawą z dnia 11 marca 2004 r. o podatku od towarów i usług (Dz. U. z 2022 r. poz. 931, 974, 1137 i 1301).</t>
    </r>
  </si>
  <si>
    <t>administratorem Pani / Pana danych osobowych jest Lokalna Grupa Działania</t>
  </si>
  <si>
    <t>z siedzibą w:</t>
  </si>
  <si>
    <t xml:space="preserve">z administratorem danych  można kontaktować się poprzez adres e-mail: </t>
  </si>
  <si>
    <t>lub pisemnie na adres korespondencyjny:</t>
  </si>
  <si>
    <t xml:space="preserve">3) </t>
  </si>
  <si>
    <t>lub pisemnie na adres korespondencyjny administratora danych, wskazany w pkt. I.2¹;</t>
  </si>
  <si>
    <r>
      <t xml:space="preserve">administratorem Pani / Pana danych osobowych jest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</t>
    </r>
    <r>
      <rPr>
        <i/>
        <sz val="8"/>
        <rFont val="Arial"/>
        <family val="2"/>
        <charset val="238"/>
      </rPr>
      <t>al. Piłsudskiego 8, 90-051 Łódź;</t>
    </r>
  </si>
  <si>
    <r>
      <t xml:space="preserve">z administratorem danych można kontaktować się poprzez adres e-mail:  </t>
    </r>
    <r>
      <rPr>
        <i/>
        <sz val="8"/>
        <rFont val="Arial"/>
        <family val="2"/>
        <charset val="238"/>
      </rPr>
      <t xml:space="preserve"> info@lodzkie.pl </t>
    </r>
    <r>
      <rPr>
        <sz val="8"/>
        <rFont val="Arial"/>
        <family val="2"/>
        <charset val="238"/>
      </rPr>
      <t xml:space="preserve">  lub pisemnie na adres korespondencyjny:                         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</si>
  <si>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3) administrator danych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 xml:space="preserve"> iod@lodzkie.pl</t>
    </r>
    <r>
      <rPr>
        <sz val="8"/>
        <rFont val="Arial"/>
        <family val="2"/>
        <charset val="238"/>
      </rPr>
      <t xml:space="preserve"> lub pisemnie na adres korespondencyjny administratora danych osobowych, wskazany w pkt. II.2;</t>
    </r>
  </si>
  <si>
    <t>Samorządu Województwa Łódzkiego</t>
  </si>
  <si>
    <t>Lokalnej Grupy Działania</t>
  </si>
  <si>
    <r>
      <rPr>
        <i/>
        <sz val="8"/>
        <rFont val="Arial"/>
        <family val="2"/>
        <charset val="238"/>
      </rPr>
      <t xml:space="preserve">Zarząd Województwa Łódzkiego </t>
    </r>
    <r>
      <rPr>
        <sz val="8"/>
        <rFont val="Arial"/>
        <family val="2"/>
        <charset val="238"/>
      </rPr>
      <t xml:space="preserve">z siedzibą w: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</si>
  <si>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>3) Lokalna Grupa Działania</t>
  </si>
  <si>
    <r>
      <rPr>
        <i/>
        <sz val="8"/>
        <rFont val="Arial"/>
        <family val="2"/>
        <charset val="238"/>
      </rPr>
      <t>info@lodzkie.pl,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iod@lodzkie.pl</t>
    </r>
    <r>
      <rPr>
        <sz val="8"/>
        <rFont val="Arial"/>
        <family val="2"/>
        <charset val="238"/>
      </rPr>
      <t>;</t>
    </r>
  </si>
  <si>
    <t>Jednocześnie oświadczam, że poinformuję osoby fizyczne, których dane osobowe będę przekazywał do SW, LGD oraz ARiMR w celu przyznania pomocy finansowej na operacje w ramach poddziałania 19.2 „Wsparcie na wdrażanie operacji w ramach strategii rozwoju lokalnego kierowanego przez społeczność” z wyłączeniem projektów grantowych oraz operacji w zakresie podejmowania działalności gospodarczej objętego Programem Rozwoju Obszarów Wiejskich na lata 2014–2020, o treści klauzuli, stanowiącej Załącznik nr B.X.A do niniejszego wniosku o przyznanie pomocy.</t>
  </si>
  <si>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 z siedzibą w: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</si>
  <si>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>3) Lokalną Grupę Działania</t>
  </si>
  <si>
    <t xml:space="preserve">administratorem Pani / Pana danych osobowych jest Lokalna Grupa Działania </t>
  </si>
  <si>
    <t>z administratorem danych  można kontaktować się poprzez adres e-mail:</t>
  </si>
  <si>
    <t>lub pisemnie na adres korespondencyjny:</t>
  </si>
  <si>
    <t xml:space="preserve">administrator danych wyznaczył inspektora danych, z którym można kontaktować się w sprawach dotyczących przetwarzania danych </t>
  </si>
  <si>
    <t>osobowych oraz korzystania z praw związanych z przetwarzaniem danych, poprzez adres e-mail:</t>
  </si>
  <si>
    <r>
      <t xml:space="preserve">administratorem Pani / Pana danych osobowych jest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</si>
  <si>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z administratorem danych można kontaktować się poprzez adres e-mail: </t>
    </r>
    <r>
      <rPr>
        <i/>
        <sz val="8"/>
        <rFont val="Arial"/>
        <family val="2"/>
        <charset val="238"/>
      </rPr>
      <t xml:space="preserve"> info@lodzkie.pl</t>
    </r>
    <r>
      <rPr>
        <sz val="8"/>
        <rFont val="Arial"/>
        <family val="2"/>
        <charset val="238"/>
      </rPr>
      <t xml:space="preserve">  lub pisemnie na adres korespondencyjny:
</t>
    </r>
    <r>
      <rPr>
        <i/>
        <sz val="8"/>
        <rFont val="Arial"/>
        <family val="2"/>
        <charset val="238"/>
      </rPr>
      <t> al. Piłsudskiego 8, 90-051 Łódź</t>
    </r>
    <r>
      <rPr>
        <sz val="8"/>
        <rFont val="Arial"/>
        <family val="2"/>
        <charset val="238"/>
      </rPr>
      <t>;</t>
    </r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</si>
  <si>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 </t>
    </r>
    <r>
      <rPr>
        <i/>
        <sz val="8"/>
        <rFont val="Arial"/>
        <family val="2"/>
        <charset val="238"/>
      </rPr>
      <t xml:space="preserve"> iod@lodzkie.pl</t>
    </r>
    <r>
      <rPr>
        <sz val="8"/>
        <rFont val="Arial"/>
        <family val="2"/>
        <charset val="238"/>
      </rPr>
      <t xml:space="preserve">   lub pisemnie na adres korespondencyjny administratora danych, wskazany w pkt. II.2);</t>
    </r>
  </si>
  <si>
    <t xml:space="preserve">Lokalnej Grupy Działania </t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</si>
  <si>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>nie dotyczy</t>
    </r>
    <r>
      <rPr>
        <sz val="8"/>
        <rFont val="Arial"/>
        <family val="2"/>
        <charset val="238"/>
      </rPr>
      <t xml:space="preserve"> lub pisemnie na adres korespondencyjny administratora danych, wskazany w pkt. I.2</t>
    </r>
    <r>
      <rPr>
        <sz val="10"/>
        <rFont val="Calibri"/>
        <family val="2"/>
        <charset val="238"/>
      </rPr>
      <t>³</t>
    </r>
    <r>
      <rPr>
        <sz val="10"/>
        <rFont val="Arial"/>
        <family val="2"/>
        <charset val="238"/>
      </rPr>
      <t>;</t>
    </r>
  </si>
  <si>
    <r>
      <t xml:space="preserve">administratorem Pani / Pana danych osobowych jest  </t>
    </r>
    <r>
      <rPr>
        <i/>
        <sz val="8"/>
        <rFont val="Arial"/>
        <family val="2"/>
        <charset val="238"/>
      </rPr>
      <t>Zarząd Województwa Łódzkiego</t>
    </r>
    <r>
      <rPr>
        <sz val="8"/>
        <rFont val="Arial"/>
        <family val="2"/>
        <charset val="238"/>
      </rPr>
      <t xml:space="preserve">, z siedzibą w:  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</si>
  <si>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r>
      <t xml:space="preserve">z administratorem danych  można kontaktować się poprzez adres e-mail: </t>
    </r>
    <r>
      <rPr>
        <i/>
        <sz val="8"/>
        <rFont val="Arial"/>
        <family val="2"/>
        <charset val="238"/>
      </rPr>
      <t xml:space="preserve"> info@lodzkie.pl  </t>
    </r>
    <r>
      <rPr>
        <sz val="8"/>
        <rFont val="Arial"/>
        <family val="2"/>
        <charset val="238"/>
      </rPr>
      <t xml:space="preserve">lub pisemnie na adres korespondencyjny: 
</t>
    </r>
    <r>
      <rPr>
        <i/>
        <sz val="8"/>
        <rFont val="Arial"/>
        <family val="2"/>
        <charset val="238"/>
      </rPr>
      <t>al. Piłsudskiego 8, 90-051 Łódź</t>
    </r>
    <r>
      <rPr>
        <sz val="8"/>
        <rFont val="Arial"/>
        <family val="2"/>
        <charset val="238"/>
      </rPr>
      <t>;</t>
    </r>
  </si>
  <si>
    <t xml:space="preserve"> Samorządu Województwa Łódzkiego</t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</si>
  <si>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</t>
    </r>
    <r>
      <rPr>
        <i/>
        <sz val="8"/>
        <rFont val="Arial"/>
        <family val="2"/>
        <charset val="238"/>
      </rPr>
      <t xml:space="preserve">iod@lodzkie.pl </t>
    </r>
    <r>
      <rPr>
        <sz val="8"/>
        <rFont val="Arial"/>
        <family val="2"/>
        <charset val="238"/>
      </rPr>
      <t>lub pisemnie na adres korespondencyjny administratora danych, wskazany w pkt. II.2);</t>
    </r>
  </si>
  <si>
    <r>
      <t xml:space="preserve">administrator danych  wyznaczył inspektora ochrony danych, z którym można kontaktować się w sprawach dotyczących przetwarzania danych osobowych oraz korzystania z praw związanych z przetwarzaniem danych, poprzez adres e-mail:  </t>
    </r>
    <r>
      <rPr>
        <i/>
        <sz val="8"/>
        <rFont val="Arial"/>
        <family val="2"/>
        <charset val="238"/>
      </rPr>
      <t>nie dotyczy</t>
    </r>
    <r>
      <rPr>
        <sz val="8"/>
        <rFont val="Arial"/>
        <family val="2"/>
        <charset val="238"/>
      </rPr>
      <t xml:space="preserve"> lub pisemnie na adres korespondencyjny administratora danych, wskazany w pkt. I.2</t>
    </r>
    <r>
      <rPr>
        <sz val="10"/>
        <rFont val="Calibri"/>
        <family val="2"/>
        <charset val="238"/>
      </rPr>
      <t>³</t>
    </r>
    <r>
      <rPr>
        <sz val="10"/>
        <rFont val="Arial"/>
        <family val="2"/>
        <charset val="238"/>
      </rPr>
      <t>;</t>
    </r>
  </si>
  <si>
    <t>nie dotyczy</t>
  </si>
  <si>
    <t>Stowarzyszenie Rozwoju Gmin „CENTRUM”</t>
  </si>
  <si>
    <t>info@srgc.pl</t>
  </si>
  <si>
    <t>ul. Wojska Polskiego 10a
99-300 Kutno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</si>
</sst>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\ _z_ł_-;\-* #,##0.00\ _z_ł_-;_-* &quot;-&quot;??\ _z_ł_-;_-@_-"/>
    <numFmt numFmtId="165" formatCode="_(&quot;zł&quot;* #,##0.00_);_(&quot;zł&quot;* \(#,##0.00\);_(&quot;zł&quot;* &quot;-&quot;??_);_(@_)"/>
    <numFmt numFmtId="166" formatCode="#,##0.00\ _z_ł"/>
    <numFmt numFmtId="167" formatCode="#,##0.00\ &quot;zł&quot;"/>
    <numFmt numFmtId="168" formatCode="0.0000"/>
    <numFmt numFmtId="169" formatCode="d/m/yyyy;@"/>
    <numFmt numFmtId="170" formatCode="#,##0.0"/>
    <numFmt numFmtId="171" formatCode="[&lt;=9999999]###\-##\-##;\(###\)\ ###\-##\-##"/>
    <numFmt numFmtId="172" formatCode="#,##0.00\ [$EUR]"/>
    <numFmt numFmtId="173" formatCode="#,##0\ [$EUR]"/>
    <numFmt numFmtId="174" formatCode="mm\/yyyy"/>
    <numFmt numFmtId="175" formatCode="mm/yyyy"/>
    <numFmt numFmtId="176" formatCode="00\-000"/>
  </numFmts>
  <fonts count="99">
    <font>
      <sz val="10"/>
      <name val="Arial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i/>
      <vertAlign val="superscript"/>
      <sz val="10"/>
      <name val="Times New Roman"/>
      <family val="1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9"/>
      <name val="Arial"/>
      <family val="2"/>
      <charset val="238"/>
    </font>
    <font>
      <b/>
      <sz val="9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6"/>
      <name val="Arial"/>
      <family val="2"/>
      <charset val="238"/>
    </font>
    <font>
      <b/>
      <sz val="9"/>
      <name val="Times New Roman"/>
      <family val="1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6"/>
      <name val="Arial"/>
      <family val="2"/>
      <charset val="238"/>
    </font>
    <font>
      <sz val="10"/>
      <name val="Arial"/>
      <family val="2"/>
      <charset val="238"/>
    </font>
    <font>
      <i/>
      <sz val="8"/>
      <name val="Times New Roman"/>
      <family val="1"/>
      <charset val="238"/>
    </font>
    <font>
      <i/>
      <vertAlign val="superscript"/>
      <sz val="8"/>
      <name val="Arial"/>
      <family val="2"/>
      <charset val="238"/>
    </font>
    <font>
      <i/>
      <strike/>
      <sz val="7"/>
      <name val="Arial"/>
      <family val="2"/>
      <charset val="238"/>
    </font>
    <font>
      <sz val="11"/>
      <name val="Arial"/>
      <family val="2"/>
      <charset val="238"/>
    </font>
    <font>
      <i/>
      <vertAlign val="superscript"/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Times New Roman"/>
      <family val="1"/>
      <charset val="238"/>
    </font>
    <font>
      <strike/>
      <sz val="9"/>
      <name val="Arial"/>
      <family val="2"/>
      <charset val="238"/>
    </font>
    <font>
      <sz val="10"/>
      <name val="Arial CE"/>
      <charset val="238"/>
    </font>
    <font>
      <sz val="8"/>
      <name val="Czcionka tekstu podstawowego"/>
      <family val="2"/>
      <charset val="238"/>
    </font>
    <font>
      <sz val="8"/>
      <name val="Czcionka tekstu podstawowego"/>
      <charset val="238"/>
    </font>
    <font>
      <sz val="7"/>
      <name val="Czcionka tekstu podstawowego"/>
      <family val="2"/>
      <charset val="238"/>
    </font>
    <font>
      <vertAlign val="superscript"/>
      <sz val="8"/>
      <name val="Czcionka tekstu podstawowego"/>
      <charset val="238"/>
    </font>
    <font>
      <vertAlign val="superscript"/>
      <sz val="7"/>
      <name val="Czcionka tekstu podstawowego"/>
      <charset val="238"/>
    </font>
    <font>
      <b/>
      <strike/>
      <sz val="8"/>
      <name val="Arial"/>
      <family val="2"/>
      <charset val="238"/>
    </font>
    <font>
      <b/>
      <sz val="12"/>
      <name val="Arial"/>
      <family val="2"/>
      <charset val="238"/>
    </font>
    <font>
      <sz val="9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Cambria"/>
      <family val="1"/>
      <charset val="238"/>
    </font>
    <font>
      <sz val="7"/>
      <name val="Times New Roman"/>
      <family val="1"/>
      <charset val="238"/>
    </font>
    <font>
      <i/>
      <vertAlign val="superscript"/>
      <sz val="9"/>
      <name val="Arial"/>
      <family val="2"/>
      <charset val="238"/>
    </font>
    <font>
      <sz val="9"/>
      <name val="Arial CE"/>
      <charset val="238"/>
    </font>
    <font>
      <i/>
      <sz val="9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color rgb="FFFF0000"/>
      <name val="Arial"/>
      <family val="2"/>
      <charset val="238"/>
    </font>
    <font>
      <sz val="9"/>
      <color theme="6" tint="0.79998168889431442"/>
      <name val="Arial"/>
      <family val="2"/>
      <charset val="238"/>
    </font>
    <font>
      <sz val="9"/>
      <color theme="9" tint="0.79998168889431442"/>
      <name val="Arial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name val="Czcionka tekstu podstawowego"/>
      <charset val="238"/>
    </font>
    <font>
      <i/>
      <strike/>
      <sz val="7"/>
      <color rgb="FFFF0000"/>
      <name val="Arial"/>
      <family val="2"/>
      <charset val="238"/>
    </font>
    <font>
      <b/>
      <sz val="7"/>
      <name val="Arial"/>
      <family val="2"/>
      <charset val="238"/>
    </font>
    <font>
      <b/>
      <sz val="8"/>
      <color rgb="FFFF0000"/>
      <name val="Arial"/>
      <family val="2"/>
      <charset val="238"/>
    </font>
    <font>
      <i/>
      <sz val="7"/>
      <color theme="1"/>
      <name val="Arial"/>
      <family val="2"/>
      <charset val="238"/>
    </font>
    <font>
      <strike/>
      <sz val="7"/>
      <name val="Czcionka tekstu podstawowego"/>
      <charset val="238"/>
    </font>
    <font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9"/>
      <name val="Calibri"/>
      <family val="2"/>
      <charset val="238"/>
    </font>
    <font>
      <i/>
      <vertAlign val="superscript"/>
      <sz val="10"/>
      <name val="Arial"/>
      <family val="2"/>
      <charset val="238"/>
    </font>
    <font>
      <sz val="10"/>
      <name val="Calibri"/>
      <family val="2"/>
      <charset val="238"/>
    </font>
    <font>
      <sz val="10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theme="1"/>
      <name val="Calibri"/>
      <family val="2"/>
      <charset val="238"/>
    </font>
    <font>
      <i/>
      <sz val="10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  <font>
      <vertAlign val="superscript"/>
      <sz val="12"/>
      <name val="Calibri"/>
      <family val="2"/>
      <charset val="238"/>
    </font>
    <font>
      <sz val="8"/>
      <name val="Calibri"/>
      <family val="2"/>
      <charset val="238"/>
    </font>
    <font>
      <b/>
      <i/>
      <sz val="7"/>
      <name val="Arial"/>
      <family val="2"/>
      <charset val="238"/>
    </font>
    <font>
      <sz val="11"/>
      <name val="Calibri"/>
      <family val="2"/>
      <charset val="238"/>
    </font>
    <font>
      <b/>
      <sz val="11"/>
      <name val="Arial"/>
      <family val="2"/>
      <charset val="238"/>
    </font>
    <font>
      <i/>
      <sz val="7"/>
      <color rgb="FFFF0000"/>
      <name val="Arial"/>
      <family val="2"/>
      <charset val="238"/>
    </font>
    <font>
      <strike/>
      <sz val="8"/>
      <color rgb="FFFF0000"/>
      <name val="Arial"/>
      <family val="2"/>
      <charset val="238"/>
    </font>
    <font>
      <sz val="8"/>
      <name val="Cambria"/>
      <family val="1"/>
      <charset val="23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AF0F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0066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2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7" borderId="1" applyNumberFormat="0" applyAlignment="0" applyProtection="0"/>
    <xf numFmtId="0" fontId="10" fillId="20" borderId="2" applyNumberFormat="0" applyAlignment="0" applyProtection="0"/>
    <xf numFmtId="0" fontId="11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6" fillId="0" borderId="0"/>
    <xf numFmtId="0" fontId="39" fillId="0" borderId="0"/>
    <xf numFmtId="0" fontId="18" fillId="20" borderId="1" applyNumberFormat="0" applyAlignment="0" applyProtection="0"/>
    <xf numFmtId="9" fontId="6" fillId="0" borderId="0" applyFont="0" applyFill="0" applyBorder="0" applyAlignment="0" applyProtection="0"/>
    <xf numFmtId="9" fontId="39" fillId="0" borderId="0" applyFont="0" applyFill="0" applyBorder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" fillId="23" borderId="9" applyNumberFormat="0" applyFont="0" applyAlignment="0" applyProtection="0"/>
    <xf numFmtId="0" fontId="23" fillId="3" borderId="0" applyNumberFormat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2" fillId="0" borderId="0"/>
    <xf numFmtId="9" fontId="4" fillId="0" borderId="0" applyFont="0" applyFill="0" applyBorder="0" applyAlignment="0" applyProtection="0"/>
    <xf numFmtId="0" fontId="3" fillId="0" borderId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" fillId="0" borderId="0"/>
    <xf numFmtId="9" fontId="45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54" fillId="0" borderId="0"/>
    <xf numFmtId="164" fontId="63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870">
    <xf numFmtId="0" fontId="0" fillId="0" borderId="0" xfId="0"/>
    <xf numFmtId="0" fontId="25" fillId="0" borderId="0" xfId="0" applyFont="1" applyFill="1" applyProtection="1">
      <protection locked="0"/>
    </xf>
    <xf numFmtId="0" fontId="5" fillId="0" borderId="0" xfId="46" applyFont="1" applyFill="1" applyBorder="1" applyProtection="1"/>
    <xf numFmtId="0" fontId="30" fillId="0" borderId="0" xfId="0" applyFont="1" applyFill="1" applyBorder="1" applyAlignment="1" applyProtection="1">
      <alignment horizontal="left" wrapText="1"/>
    </xf>
    <xf numFmtId="166" fontId="5" fillId="0" borderId="0" xfId="0" applyNumberFormat="1" applyFont="1" applyFill="1" applyBorder="1" applyAlignment="1" applyProtection="1">
      <alignment horizontal="center" vertical="center" wrapText="1"/>
    </xf>
    <xf numFmtId="166" fontId="5" fillId="0" borderId="0" xfId="0" applyNumberFormat="1" applyFont="1" applyFill="1" applyBorder="1" applyAlignment="1" applyProtection="1">
      <alignment vertical="center" wrapText="1"/>
    </xf>
    <xf numFmtId="166" fontId="33" fillId="0" borderId="0" xfId="0" applyNumberFormat="1" applyFont="1" applyFill="1" applyBorder="1" applyAlignment="1" applyProtection="1">
      <alignment horizontal="right" vertical="center" wrapText="1"/>
    </xf>
    <xf numFmtId="0" fontId="35" fillId="0" borderId="0" xfId="0" applyFont="1" applyFill="1" applyBorder="1" applyAlignment="1" applyProtection="1">
      <alignment horizontal="center" wrapText="1"/>
    </xf>
    <xf numFmtId="0" fontId="35" fillId="0" borderId="0" xfId="0" applyFont="1" applyFill="1" applyBorder="1" applyAlignment="1" applyProtection="1">
      <alignment wrapText="1"/>
    </xf>
    <xf numFmtId="166" fontId="30" fillId="0" borderId="0" xfId="0" applyNumberFormat="1" applyFont="1" applyFill="1" applyBorder="1" applyAlignment="1" applyProtection="1">
      <alignment horizontal="center" vertical="center" wrapText="1"/>
    </xf>
    <xf numFmtId="166" fontId="30" fillId="0" borderId="0" xfId="0" applyNumberFormat="1" applyFont="1" applyFill="1" applyBorder="1" applyAlignment="1" applyProtection="1">
      <alignment vertical="center" wrapText="1"/>
    </xf>
    <xf numFmtId="0" fontId="5" fillId="0" borderId="0" xfId="0" applyFont="1" applyFill="1" applyBorder="1" applyAlignment="1" applyProtection="1">
      <alignment wrapText="1"/>
    </xf>
    <xf numFmtId="0" fontId="25" fillId="0" borderId="0" xfId="0" applyFont="1" applyFill="1" applyProtection="1"/>
    <xf numFmtId="0" fontId="5" fillId="0" borderId="0" xfId="46" applyFont="1" applyFill="1" applyBorder="1" applyAlignment="1" applyProtection="1"/>
    <xf numFmtId="0" fontId="52" fillId="0" borderId="10" xfId="46" applyFont="1" applyFill="1" applyBorder="1" applyProtection="1"/>
    <xf numFmtId="0" fontId="52" fillId="0" borderId="0" xfId="46" applyFont="1" applyFill="1" applyProtection="1"/>
    <xf numFmtId="167" fontId="30" fillId="24" borderId="12" xfId="0" applyNumberFormat="1" applyFont="1" applyFill="1" applyBorder="1" applyAlignment="1" applyProtection="1">
      <alignment vertical="center" wrapText="1"/>
    </xf>
    <xf numFmtId="167" fontId="30" fillId="24" borderId="15" xfId="0" applyNumberFormat="1" applyFont="1" applyFill="1" applyBorder="1" applyAlignment="1" applyProtection="1">
      <alignment vertical="center" wrapText="1"/>
    </xf>
    <xf numFmtId="0" fontId="36" fillId="24" borderId="0" xfId="0" applyFont="1" applyFill="1" applyBorder="1" applyAlignment="1" applyProtection="1">
      <alignment vertical="center"/>
    </xf>
    <xf numFmtId="167" fontId="30" fillId="24" borderId="13" xfId="0" applyNumberFormat="1" applyFont="1" applyFill="1" applyBorder="1" applyAlignment="1" applyProtection="1">
      <alignment vertical="center" wrapText="1"/>
    </xf>
    <xf numFmtId="167" fontId="30" fillId="24" borderId="11" xfId="0" applyNumberFormat="1" applyFont="1" applyFill="1" applyBorder="1" applyAlignment="1" applyProtection="1">
      <alignment vertical="center" wrapText="1"/>
    </xf>
    <xf numFmtId="167" fontId="30" fillId="24" borderId="18" xfId="0" applyNumberFormat="1" applyFont="1" applyFill="1" applyBorder="1" applyAlignment="1" applyProtection="1">
      <alignment vertical="center" wrapText="1"/>
    </xf>
    <xf numFmtId="0" fontId="4" fillId="24" borderId="14" xfId="0" applyFont="1" applyFill="1" applyBorder="1" applyAlignment="1" applyProtection="1">
      <alignment vertical="center"/>
    </xf>
    <xf numFmtId="0" fontId="30" fillId="24" borderId="0" xfId="0" applyFont="1" applyFill="1" applyBorder="1" applyAlignment="1" applyProtection="1">
      <alignment vertical="center" wrapText="1"/>
    </xf>
    <xf numFmtId="0" fontId="4" fillId="24" borderId="13" xfId="0" applyFont="1" applyFill="1" applyBorder="1" applyAlignment="1" applyProtection="1">
      <alignment vertical="center"/>
    </xf>
    <xf numFmtId="167" fontId="30" fillId="24" borderId="0" xfId="0" applyNumberFormat="1" applyFont="1" applyFill="1" applyBorder="1" applyAlignment="1" applyProtection="1">
      <alignment vertical="center" wrapText="1"/>
    </xf>
    <xf numFmtId="0" fontId="4" fillId="24" borderId="14" xfId="46" applyFont="1" applyFill="1" applyBorder="1" applyProtection="1"/>
    <xf numFmtId="0" fontId="30" fillId="24" borderId="10" xfId="46" applyFont="1" applyFill="1" applyBorder="1" applyProtection="1"/>
    <xf numFmtId="0" fontId="30" fillId="24" borderId="13" xfId="46" applyFont="1" applyFill="1" applyBorder="1" applyProtection="1"/>
    <xf numFmtId="0" fontId="30" fillId="24" borderId="10" xfId="46" applyFont="1" applyFill="1" applyBorder="1" applyAlignment="1" applyProtection="1"/>
    <xf numFmtId="0" fontId="30" fillId="24" borderId="0" xfId="46" applyFont="1" applyFill="1" applyBorder="1" applyAlignment="1" applyProtection="1"/>
    <xf numFmtId="0" fontId="30" fillId="24" borderId="13" xfId="46" applyFont="1" applyFill="1" applyBorder="1" applyAlignment="1" applyProtection="1"/>
    <xf numFmtId="0" fontId="32" fillId="24" borderId="13" xfId="46" applyFont="1" applyFill="1" applyBorder="1" applyAlignment="1" applyProtection="1">
      <alignment horizontal="center" wrapText="1"/>
    </xf>
    <xf numFmtId="0" fontId="4" fillId="24" borderId="0" xfId="46" applyFont="1" applyFill="1" applyBorder="1" applyProtection="1"/>
    <xf numFmtId="0" fontId="4" fillId="24" borderId="0" xfId="46" applyFont="1" applyFill="1" applyProtection="1"/>
    <xf numFmtId="0" fontId="5" fillId="0" borderId="0" xfId="0" applyFont="1" applyFill="1" applyBorder="1" applyAlignment="1" applyProtection="1"/>
    <xf numFmtId="0" fontId="30" fillId="24" borderId="12" xfId="46" applyFont="1" applyFill="1" applyBorder="1" applyProtection="1"/>
    <xf numFmtId="0" fontId="30" fillId="24" borderId="15" xfId="46" applyFont="1" applyFill="1" applyBorder="1" applyProtection="1"/>
    <xf numFmtId="0" fontId="30" fillId="24" borderId="10" xfId="46" applyFont="1" applyFill="1" applyBorder="1" applyAlignment="1" applyProtection="1">
      <alignment horizontal="left" wrapText="1"/>
    </xf>
    <xf numFmtId="0" fontId="30" fillId="24" borderId="10" xfId="0" applyFont="1" applyFill="1" applyBorder="1" applyAlignment="1" applyProtection="1"/>
    <xf numFmtId="0" fontId="5" fillId="24" borderId="16" xfId="46" applyFont="1" applyFill="1" applyBorder="1" applyAlignment="1" applyProtection="1">
      <alignment horizontal="center" vertical="center"/>
      <protection locked="0"/>
    </xf>
    <xf numFmtId="0" fontId="30" fillId="24" borderId="0" xfId="48" applyFont="1" applyFill="1" applyProtection="1"/>
    <xf numFmtId="0" fontId="30" fillId="24" borderId="16" xfId="48" applyFont="1" applyFill="1" applyBorder="1" applyAlignment="1" applyProtection="1">
      <alignment horizontal="center" vertical="center" wrapText="1"/>
    </xf>
    <xf numFmtId="0" fontId="30" fillId="24" borderId="0" xfId="48" applyFont="1" applyFill="1" applyBorder="1" applyProtection="1"/>
    <xf numFmtId="0" fontId="5" fillId="24" borderId="0" xfId="48" applyFont="1" applyFill="1" applyBorder="1" applyAlignment="1" applyProtection="1">
      <alignment horizontal="justify" vertical="top" wrapText="1"/>
    </xf>
    <xf numFmtId="0" fontId="30" fillId="24" borderId="16" xfId="48" applyFont="1" applyFill="1" applyBorder="1" applyAlignment="1" applyProtection="1">
      <alignment horizontal="center" vertical="center" wrapText="1"/>
      <protection locked="0"/>
    </xf>
    <xf numFmtId="0" fontId="30" fillId="24" borderId="0" xfId="0" applyFont="1" applyFill="1" applyBorder="1" applyAlignment="1" applyProtection="1">
      <alignment vertical="center"/>
    </xf>
    <xf numFmtId="0" fontId="30" fillId="24" borderId="10" xfId="0" applyFont="1" applyFill="1" applyBorder="1" applyAlignment="1" applyProtection="1">
      <alignment vertical="center" wrapText="1"/>
    </xf>
    <xf numFmtId="0" fontId="30" fillId="24" borderId="0" xfId="0" applyFont="1" applyFill="1" applyBorder="1" applyAlignment="1" applyProtection="1">
      <alignment horizontal="center" vertical="top" wrapText="1"/>
    </xf>
    <xf numFmtId="0" fontId="30" fillId="24" borderId="0" xfId="48" applyFont="1" applyFill="1" applyBorder="1" applyAlignment="1" applyProtection="1">
      <alignment vertical="center" wrapText="1"/>
    </xf>
    <xf numFmtId="0" fontId="30" fillId="24" borderId="0" xfId="0" applyFont="1" applyFill="1" applyBorder="1" applyProtection="1"/>
    <xf numFmtId="0" fontId="30" fillId="24" borderId="0" xfId="0" applyFont="1" applyFill="1" applyProtection="1"/>
    <xf numFmtId="0" fontId="30" fillId="24" borderId="0" xfId="55" applyFont="1" applyFill="1" applyBorder="1" applyProtection="1"/>
    <xf numFmtId="0" fontId="30" fillId="24" borderId="0" xfId="55" applyFont="1" applyFill="1" applyProtection="1"/>
    <xf numFmtId="0" fontId="5" fillId="24" borderId="12" xfId="55" applyFont="1" applyFill="1" applyBorder="1" applyAlignment="1" applyProtection="1">
      <alignment horizontal="justify" vertical="top" wrapText="1"/>
    </xf>
    <xf numFmtId="0" fontId="30" fillId="24" borderId="0" xfId="55" applyFont="1" applyFill="1" applyBorder="1" applyAlignment="1" applyProtection="1">
      <alignment horizontal="justify" vertical="top" wrapText="1"/>
    </xf>
    <xf numFmtId="0" fontId="30" fillId="24" borderId="12" xfId="55" applyFont="1" applyFill="1" applyBorder="1" applyAlignment="1" applyProtection="1">
      <alignment horizontal="center" vertical="center" wrapText="1"/>
    </xf>
    <xf numFmtId="0" fontId="30" fillId="24" borderId="19" xfId="55" applyFont="1" applyFill="1" applyBorder="1" applyAlignment="1" applyProtection="1">
      <alignment horizontal="center" vertical="center"/>
    </xf>
    <xf numFmtId="0" fontId="30" fillId="24" borderId="0" xfId="55" applyFont="1" applyFill="1" applyBorder="1" applyAlignment="1" applyProtection="1">
      <alignment vertical="top" wrapText="1"/>
    </xf>
    <xf numFmtId="0" fontId="35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vertical="center"/>
    </xf>
    <xf numFmtId="0" fontId="30" fillId="24" borderId="0" xfId="55" applyFont="1" applyFill="1" applyBorder="1" applyAlignment="1" applyProtection="1">
      <alignment vertical="center" wrapText="1"/>
    </xf>
    <xf numFmtId="0" fontId="32" fillId="24" borderId="0" xfId="55" applyFont="1" applyFill="1" applyBorder="1" applyAlignment="1" applyProtection="1">
      <alignment horizontal="left" vertical="center"/>
    </xf>
    <xf numFmtId="0" fontId="35" fillId="24" borderId="0" xfId="55" applyFont="1" applyFill="1" applyBorder="1" applyAlignment="1" applyProtection="1">
      <alignment wrapText="1"/>
    </xf>
    <xf numFmtId="0" fontId="30" fillId="24" borderId="0" xfId="55" applyFont="1" applyFill="1" applyBorder="1" applyAlignment="1" applyProtection="1">
      <alignment wrapText="1"/>
    </xf>
    <xf numFmtId="49" fontId="30" fillId="24" borderId="0" xfId="55" applyNumberFormat="1" applyFont="1" applyFill="1" applyBorder="1" applyAlignment="1" applyProtection="1">
      <alignment horizontal="left" vertical="center" wrapText="1"/>
    </xf>
    <xf numFmtId="49" fontId="30" fillId="24" borderId="0" xfId="55" applyNumberFormat="1" applyFont="1" applyFill="1" applyBorder="1" applyAlignment="1" applyProtection="1">
      <alignment vertical="center"/>
    </xf>
    <xf numFmtId="0" fontId="35" fillId="24" borderId="0" xfId="55" applyFont="1" applyFill="1" applyBorder="1" applyAlignment="1" applyProtection="1">
      <alignment horizontal="center" wrapText="1"/>
    </xf>
    <xf numFmtId="49" fontId="30" fillId="24" borderId="0" xfId="55" applyNumberFormat="1" applyFont="1" applyFill="1" applyBorder="1" applyAlignment="1" applyProtection="1">
      <alignment vertical="center" wrapText="1"/>
    </xf>
    <xf numFmtId="0" fontId="30" fillId="24" borderId="10" xfId="55" applyFont="1" applyFill="1" applyBorder="1" applyProtection="1"/>
    <xf numFmtId="49" fontId="30" fillId="24" borderId="0" xfId="55" applyNumberFormat="1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center" vertical="top" wrapText="1"/>
    </xf>
    <xf numFmtId="0" fontId="61" fillId="24" borderId="0" xfId="55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horizontal="left"/>
    </xf>
    <xf numFmtId="0" fontId="30" fillId="24" borderId="12" xfId="55" applyFont="1" applyFill="1" applyBorder="1" applyAlignment="1" applyProtection="1"/>
    <xf numFmtId="0" fontId="30" fillId="24" borderId="12" xfId="55" applyFont="1" applyFill="1" applyBorder="1" applyAlignment="1" applyProtection="1">
      <alignment vertical="top" wrapText="1"/>
    </xf>
    <xf numFmtId="0" fontId="30" fillId="24" borderId="0" xfId="46" applyFont="1" applyFill="1" applyBorder="1" applyAlignment="1" applyProtection="1">
      <alignment vertical="top" wrapText="1"/>
    </xf>
    <xf numFmtId="0" fontId="30" fillId="24" borderId="0" xfId="46" applyFont="1" applyFill="1" applyBorder="1" applyAlignment="1" applyProtection="1">
      <alignment vertical="center" wrapText="1"/>
    </xf>
    <xf numFmtId="0" fontId="30" fillId="24" borderId="0" xfId="46" applyFont="1" applyFill="1" applyProtection="1"/>
    <xf numFmtId="0" fontId="30" fillId="24" borderId="0" xfId="46" applyFont="1" applyFill="1" applyBorder="1" applyAlignment="1" applyProtection="1">
      <alignment horizontal="center" vertical="top" wrapText="1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37" fillId="24" borderId="12" xfId="55" applyFont="1" applyFill="1" applyBorder="1" applyAlignment="1" applyProtection="1">
      <alignment horizontal="left" wrapText="1"/>
    </xf>
    <xf numFmtId="0" fontId="5" fillId="24" borderId="0" xfId="55" applyFont="1" applyFill="1" applyBorder="1" applyAlignment="1" applyProtection="1">
      <alignment horizontal="justify" vertical="top" wrapText="1"/>
    </xf>
    <xf numFmtId="0" fontId="36" fillId="24" borderId="0" xfId="55" applyFont="1" applyFill="1" applyProtection="1"/>
    <xf numFmtId="0" fontId="4" fillId="24" borderId="0" xfId="55" applyFont="1" applyFill="1" applyProtection="1"/>
    <xf numFmtId="0" fontId="36" fillId="24" borderId="0" xfId="55" applyFont="1" applyFill="1" applyAlignment="1" applyProtection="1">
      <alignment horizontal="left" vertical="center"/>
    </xf>
    <xf numFmtId="0" fontId="36" fillId="24" borderId="0" xfId="55" applyFont="1" applyFill="1" applyAlignment="1" applyProtection="1">
      <alignment horizontal="left"/>
    </xf>
    <xf numFmtId="0" fontId="35" fillId="24" borderId="11" xfId="55" applyFont="1" applyFill="1" applyBorder="1" applyAlignment="1" applyProtection="1">
      <alignment horizontal="justify" vertical="center" wrapText="1"/>
    </xf>
    <xf numFmtId="0" fontId="4" fillId="24" borderId="0" xfId="55" applyFont="1" applyFill="1" applyBorder="1" applyAlignment="1" applyProtection="1">
      <alignment horizontal="center"/>
    </xf>
    <xf numFmtId="0" fontId="28" fillId="24" borderId="0" xfId="55" applyFont="1" applyFill="1" applyBorder="1" applyAlignment="1" applyProtection="1">
      <alignment horizontal="left" vertical="top" wrapText="1"/>
    </xf>
    <xf numFmtId="0" fontId="4" fillId="24" borderId="10" xfId="46" applyFont="1" applyFill="1" applyBorder="1" applyAlignment="1" applyProtection="1"/>
    <xf numFmtId="0" fontId="4" fillId="24" borderId="13" xfId="46" applyFont="1" applyFill="1" applyBorder="1" applyProtection="1"/>
    <xf numFmtId="0" fontId="30" fillId="24" borderId="0" xfId="55" applyFont="1" applyFill="1" applyAlignment="1" applyProtection="1">
      <alignment vertical="center"/>
    </xf>
    <xf numFmtId="0" fontId="30" fillId="24" borderId="0" xfId="55" applyFont="1" applyFill="1" applyAlignment="1" applyProtection="1"/>
    <xf numFmtId="0" fontId="35" fillId="24" borderId="0" xfId="0" applyFont="1" applyFill="1" applyBorder="1" applyAlignment="1" applyProtection="1">
      <alignment horizontal="left" vertical="top"/>
    </xf>
    <xf numFmtId="0" fontId="30" fillId="24" borderId="0" xfId="0" applyFont="1" applyFill="1" applyBorder="1" applyAlignment="1" applyProtection="1">
      <alignment vertical="top"/>
    </xf>
    <xf numFmtId="0" fontId="30" fillId="24" borderId="12" xfId="0" applyFont="1" applyFill="1" applyBorder="1" applyAlignment="1" applyProtection="1">
      <alignment horizontal="justify" vertical="top" wrapText="1"/>
    </xf>
    <xf numFmtId="167" fontId="30" fillId="24" borderId="12" xfId="0" applyNumberFormat="1" applyFont="1" applyFill="1" applyBorder="1" applyAlignment="1" applyProtection="1">
      <alignment horizontal="justify" vertical="center" wrapText="1"/>
    </xf>
    <xf numFmtId="167" fontId="30" fillId="24" borderId="15" xfId="0" applyNumberFormat="1" applyFont="1" applyFill="1" applyBorder="1" applyAlignment="1" applyProtection="1">
      <alignment horizontal="justify" vertical="center" wrapText="1"/>
    </xf>
    <xf numFmtId="167" fontId="30" fillId="24" borderId="13" xfId="0" applyNumberFormat="1" applyFont="1" applyFill="1" applyBorder="1" applyAlignment="1" applyProtection="1">
      <alignment horizontal="justify" vertical="center" wrapText="1"/>
    </xf>
    <xf numFmtId="167" fontId="30" fillId="24" borderId="11" xfId="0" applyNumberFormat="1" applyFont="1" applyFill="1" applyBorder="1" applyAlignment="1" applyProtection="1">
      <alignment horizontal="justify" vertical="center" wrapText="1"/>
    </xf>
    <xf numFmtId="167" fontId="30" fillId="24" borderId="18" xfId="0" applyNumberFormat="1" applyFont="1" applyFill="1" applyBorder="1" applyAlignment="1" applyProtection="1">
      <alignment horizontal="justify" vertical="center" wrapText="1"/>
    </xf>
    <xf numFmtId="0" fontId="35" fillId="24" borderId="0" xfId="0" applyFont="1" applyFill="1" applyBorder="1" applyAlignment="1" applyProtection="1"/>
    <xf numFmtId="0" fontId="35" fillId="24" borderId="0" xfId="0" applyFont="1" applyFill="1" applyBorder="1" applyAlignment="1" applyProtection="1">
      <alignment vertical="center"/>
    </xf>
    <xf numFmtId="0" fontId="30" fillId="24" borderId="0" xfId="0" applyFont="1" applyFill="1" applyBorder="1" applyAlignment="1" applyProtection="1"/>
    <xf numFmtId="0" fontId="35" fillId="24" borderId="0" xfId="0" applyFont="1" applyFill="1" applyBorder="1" applyAlignment="1" applyProtection="1">
      <alignment horizontal="center" vertical="center"/>
    </xf>
    <xf numFmtId="0" fontId="40" fillId="24" borderId="0" xfId="0" applyFont="1" applyFill="1" applyBorder="1" applyAlignment="1" applyProtection="1">
      <alignment horizontal="center" vertical="center" wrapText="1"/>
    </xf>
    <xf numFmtId="0" fontId="35" fillId="24" borderId="12" xfId="0" applyFont="1" applyFill="1" applyBorder="1" applyAlignment="1" applyProtection="1">
      <alignment vertical="center"/>
    </xf>
    <xf numFmtId="0" fontId="30" fillId="24" borderId="12" xfId="0" applyFont="1" applyFill="1" applyBorder="1" applyAlignment="1" applyProtection="1">
      <alignment vertical="center" wrapText="1"/>
    </xf>
    <xf numFmtId="0" fontId="30" fillId="24" borderId="20" xfId="0" applyFont="1" applyFill="1" applyBorder="1" applyAlignment="1" applyProtection="1">
      <alignment horizontal="center" vertical="center"/>
    </xf>
    <xf numFmtId="0" fontId="31" fillId="24" borderId="0" xfId="0" applyFont="1" applyFill="1" applyBorder="1" applyAlignment="1" applyProtection="1">
      <alignment horizontal="center" vertical="center" wrapText="1"/>
    </xf>
    <xf numFmtId="0" fontId="36" fillId="24" borderId="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/>
    </xf>
    <xf numFmtId="0" fontId="30" fillId="24" borderId="0" xfId="0" applyFont="1" applyFill="1" applyProtection="1">
      <protection locked="0"/>
    </xf>
    <xf numFmtId="0" fontId="30" fillId="24" borderId="16" xfId="0" applyFont="1" applyFill="1" applyBorder="1" applyAlignment="1" applyProtection="1">
      <alignment horizontal="center" vertical="center"/>
    </xf>
    <xf numFmtId="0" fontId="30" fillId="24" borderId="11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vertical="top" wrapText="1"/>
    </xf>
    <xf numFmtId="0" fontId="35" fillId="24" borderId="0" xfId="0" applyFont="1" applyFill="1" applyBorder="1" applyProtection="1"/>
    <xf numFmtId="0" fontId="37" fillId="24" borderId="0" xfId="0" applyFont="1" applyFill="1" applyBorder="1" applyProtection="1"/>
    <xf numFmtId="0" fontId="37" fillId="24" borderId="0" xfId="0" applyFont="1" applyFill="1" applyProtection="1"/>
    <xf numFmtId="0" fontId="37" fillId="24" borderId="14" xfId="0" applyFont="1" applyFill="1" applyBorder="1" applyAlignment="1" applyProtection="1">
      <alignment vertical="center"/>
    </xf>
    <xf numFmtId="0" fontId="37" fillId="24" borderId="12" xfId="0" applyFont="1" applyFill="1" applyBorder="1" applyAlignment="1" applyProtection="1">
      <alignment vertical="center"/>
    </xf>
    <xf numFmtId="0" fontId="37" fillId="24" borderId="15" xfId="0" applyFont="1" applyFill="1" applyBorder="1" applyAlignment="1" applyProtection="1">
      <alignment vertical="center"/>
    </xf>
    <xf numFmtId="0" fontId="37" fillId="24" borderId="0" xfId="0" applyFont="1" applyFill="1" applyAlignment="1" applyProtection="1">
      <alignment horizontal="left" vertical="center"/>
    </xf>
    <xf numFmtId="0" fontId="37" fillId="24" borderId="0" xfId="0" applyFont="1" applyFill="1" applyAlignment="1" applyProtection="1">
      <alignment horizontal="left"/>
    </xf>
    <xf numFmtId="0" fontId="30" fillId="24" borderId="0" xfId="0" applyFont="1" applyFill="1" applyAlignment="1" applyProtection="1">
      <alignment horizontal="left"/>
    </xf>
    <xf numFmtId="0" fontId="37" fillId="24" borderId="10" xfId="0" applyFont="1" applyFill="1" applyBorder="1" applyAlignment="1" applyProtection="1">
      <alignment vertical="top"/>
    </xf>
    <xf numFmtId="0" fontId="37" fillId="24" borderId="0" xfId="0" applyFont="1" applyFill="1" applyBorder="1" applyAlignment="1" applyProtection="1">
      <alignment vertical="top"/>
    </xf>
    <xf numFmtId="0" fontId="37" fillId="24" borderId="0" xfId="0" applyFont="1" applyFill="1" applyBorder="1" applyAlignment="1" applyProtection="1">
      <alignment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7" fillId="24" borderId="17" xfId="0" applyFont="1" applyFill="1" applyBorder="1" applyAlignment="1" applyProtection="1">
      <alignment vertical="center"/>
    </xf>
    <xf numFmtId="0" fontId="37" fillId="24" borderId="11" xfId="0" applyFont="1" applyFill="1" applyBorder="1" applyAlignment="1" applyProtection="1">
      <alignment vertical="center"/>
    </xf>
    <xf numFmtId="0" fontId="30" fillId="24" borderId="11" xfId="0" applyFont="1" applyFill="1" applyBorder="1" applyAlignment="1" applyProtection="1"/>
    <xf numFmtId="0" fontId="48" fillId="24" borderId="14" xfId="0" applyFont="1" applyFill="1" applyBorder="1" applyAlignment="1" applyProtection="1">
      <alignment vertical="top"/>
    </xf>
    <xf numFmtId="0" fontId="48" fillId="24" borderId="12" xfId="0" applyFont="1" applyFill="1" applyBorder="1" applyAlignment="1" applyProtection="1">
      <alignment vertical="top"/>
    </xf>
    <xf numFmtId="0" fontId="53" fillId="24" borderId="10" xfId="0" applyFont="1" applyFill="1" applyBorder="1" applyAlignment="1" applyProtection="1"/>
    <xf numFmtId="0" fontId="53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left" vertical="center"/>
    </xf>
    <xf numFmtId="0" fontId="30" fillId="24" borderId="14" xfId="0" applyFont="1" applyFill="1" applyBorder="1" applyAlignment="1" applyProtection="1">
      <alignment vertical="center" wrapText="1"/>
    </xf>
    <xf numFmtId="0" fontId="30" fillId="24" borderId="17" xfId="0" applyFont="1" applyFill="1" applyBorder="1" applyAlignment="1" applyProtection="1">
      <alignment vertical="center" wrapText="1"/>
    </xf>
    <xf numFmtId="0" fontId="30" fillId="24" borderId="11" xfId="0" applyFont="1" applyFill="1" applyBorder="1" applyAlignment="1" applyProtection="1">
      <alignment vertical="center" wrapText="1"/>
    </xf>
    <xf numFmtId="0" fontId="30" fillId="24" borderId="0" xfId="0" applyFont="1" applyFill="1" applyAlignment="1" applyProtection="1">
      <alignment vertical="center"/>
    </xf>
    <xf numFmtId="0" fontId="41" fillId="24" borderId="0" xfId="0" applyFont="1" applyFill="1" applyBorder="1" applyAlignment="1" applyProtection="1">
      <alignment vertical="center"/>
    </xf>
    <xf numFmtId="0" fontId="41" fillId="24" borderId="0" xfId="0" applyFont="1" applyFill="1" applyBorder="1" applyAlignment="1" applyProtection="1">
      <alignment horizontal="center" vertical="center"/>
    </xf>
    <xf numFmtId="166" fontId="30" fillId="24" borderId="0" xfId="0" applyNumberFormat="1" applyFont="1" applyFill="1" applyBorder="1" applyAlignment="1" applyProtection="1">
      <alignment horizontal="right" vertical="center" wrapText="1"/>
    </xf>
    <xf numFmtId="0" fontId="25" fillId="24" borderId="0" xfId="0" applyFont="1" applyFill="1" applyProtection="1"/>
    <xf numFmtId="0" fontId="29" fillId="24" borderId="0" xfId="0" applyFont="1" applyFill="1" applyBorder="1" applyAlignment="1" applyProtection="1">
      <alignment horizontal="left" vertical="center" wrapText="1"/>
    </xf>
    <xf numFmtId="166" fontId="30" fillId="24" borderId="0" xfId="0" applyNumberFormat="1" applyFont="1" applyFill="1" applyBorder="1" applyAlignment="1" applyProtection="1">
      <alignment vertical="center" wrapText="1"/>
    </xf>
    <xf numFmtId="0" fontId="25" fillId="24" borderId="13" xfId="0" applyFont="1" applyFill="1" applyBorder="1" applyProtection="1"/>
    <xf numFmtId="0" fontId="25" fillId="24" borderId="0" xfId="0" applyFont="1" applyFill="1" applyBorder="1" applyAlignment="1" applyProtection="1"/>
    <xf numFmtId="0" fontId="25" fillId="24" borderId="11" xfId="0" applyFont="1" applyFill="1" applyBorder="1" applyProtection="1"/>
    <xf numFmtId="167" fontId="30" fillId="24" borderId="12" xfId="0" applyNumberFormat="1" applyFont="1" applyFill="1" applyBorder="1" applyAlignment="1" applyProtection="1">
      <alignment horizontal="center" vertical="center" wrapText="1"/>
    </xf>
    <xf numFmtId="167" fontId="30" fillId="24" borderId="15" xfId="0" applyNumberFormat="1" applyFont="1" applyFill="1" applyBorder="1" applyAlignment="1" applyProtection="1">
      <alignment horizontal="center" vertical="center" wrapText="1"/>
    </xf>
    <xf numFmtId="0" fontId="30" fillId="24" borderId="16" xfId="0" applyNumberFormat="1" applyFont="1" applyFill="1" applyBorder="1" applyAlignment="1" applyProtection="1">
      <alignment horizontal="center" vertical="center" wrapText="1"/>
      <protection locked="0"/>
    </xf>
    <xf numFmtId="0" fontId="25" fillId="24" borderId="0" xfId="0" applyFont="1" applyFill="1" applyBorder="1" applyProtection="1"/>
    <xf numFmtId="167" fontId="37" fillId="24" borderId="11" xfId="0" applyNumberFormat="1" applyFont="1" applyFill="1" applyBorder="1" applyAlignment="1" applyProtection="1">
      <alignment vertical="center" wrapText="1"/>
    </xf>
    <xf numFmtId="0" fontId="25" fillId="24" borderId="18" xfId="0" applyFont="1" applyFill="1" applyBorder="1" applyProtection="1"/>
    <xf numFmtId="0" fontId="25" fillId="24" borderId="12" xfId="0" applyFont="1" applyFill="1" applyBorder="1" applyAlignment="1" applyProtection="1"/>
    <xf numFmtId="0" fontId="30" fillId="24" borderId="0" xfId="0" applyFont="1" applyFill="1" applyAlignment="1" applyProtection="1">
      <alignment horizontal="left" vertical="center"/>
    </xf>
    <xf numFmtId="0" fontId="30" fillId="24" borderId="0" xfId="0" applyFont="1" applyFill="1" applyAlignment="1" applyProtection="1"/>
    <xf numFmtId="0" fontId="36" fillId="24" borderId="0" xfId="0" applyFont="1" applyFill="1" applyProtection="1"/>
    <xf numFmtId="0" fontId="30" fillId="24" borderId="0" xfId="0" applyFont="1" applyFill="1" applyAlignment="1" applyProtection="1">
      <alignment horizontal="center"/>
    </xf>
    <xf numFmtId="4" fontId="30" fillId="24" borderId="0" xfId="0" applyNumberFormat="1" applyFont="1" applyFill="1" applyBorder="1" applyAlignment="1" applyProtection="1">
      <alignment horizontal="center"/>
    </xf>
    <xf numFmtId="0" fontId="25" fillId="24" borderId="0" xfId="46" applyFont="1" applyFill="1" applyProtection="1"/>
    <xf numFmtId="0" fontId="30" fillId="24" borderId="15" xfId="46" applyFont="1" applyFill="1" applyBorder="1" applyAlignment="1" applyProtection="1"/>
    <xf numFmtId="0" fontId="30" fillId="24" borderId="18" xfId="46" applyFont="1" applyFill="1" applyBorder="1" applyAlignment="1" applyProtection="1"/>
    <xf numFmtId="0" fontId="30" fillId="24" borderId="12" xfId="46" applyFont="1" applyFill="1" applyBorder="1" applyAlignment="1" applyProtection="1"/>
    <xf numFmtId="0" fontId="5" fillId="24" borderId="0" xfId="46" applyFont="1" applyFill="1" applyBorder="1" applyAlignment="1" applyProtection="1">
      <alignment vertical="center"/>
    </xf>
    <xf numFmtId="0" fontId="30" fillId="24" borderId="26" xfId="46" applyFont="1" applyFill="1" applyBorder="1" applyAlignment="1" applyProtection="1"/>
    <xf numFmtId="0" fontId="30" fillId="24" borderId="26" xfId="46" applyFont="1" applyFill="1" applyBorder="1" applyAlignment="1" applyProtection="1">
      <alignment vertical="center" wrapText="1"/>
    </xf>
    <xf numFmtId="0" fontId="30" fillId="24" borderId="11" xfId="46" applyFont="1" applyFill="1" applyBorder="1" applyAlignment="1" applyProtection="1"/>
    <xf numFmtId="0" fontId="24" fillId="24" borderId="0" xfId="46" applyFont="1" applyFill="1" applyBorder="1" applyAlignment="1" applyProtection="1">
      <alignment vertical="top" wrapText="1"/>
    </xf>
    <xf numFmtId="0" fontId="5" fillId="24" borderId="0" xfId="46" applyFont="1" applyFill="1" applyBorder="1" applyAlignment="1" applyProtection="1">
      <alignment vertical="top" wrapText="1"/>
    </xf>
    <xf numFmtId="0" fontId="5" fillId="24" borderId="0" xfId="46" applyFont="1" applyFill="1" applyBorder="1" applyAlignment="1" applyProtection="1">
      <alignment horizontal="center" vertical="center" wrapText="1"/>
    </xf>
    <xf numFmtId="0" fontId="25" fillId="24" borderId="14" xfId="0" applyFont="1" applyFill="1" applyBorder="1" applyProtection="1"/>
    <xf numFmtId="0" fontId="5" fillId="24" borderId="0" xfId="0" applyFont="1" applyFill="1" applyBorder="1" applyAlignment="1" applyProtection="1">
      <alignment horizontal="left" vertical="center" wrapText="1"/>
    </xf>
    <xf numFmtId="0" fontId="5" fillId="24" borderId="0" xfId="0" applyFont="1" applyFill="1" applyBorder="1" applyAlignment="1" applyProtection="1">
      <alignment vertical="center" wrapText="1"/>
    </xf>
    <xf numFmtId="0" fontId="5" fillId="24" borderId="0" xfId="0" applyFont="1" applyFill="1" applyBorder="1" applyProtection="1"/>
    <xf numFmtId="0" fontId="5" fillId="24" borderId="0" xfId="0" applyFont="1" applyFill="1" applyBorder="1" applyAlignment="1" applyProtection="1">
      <alignment horizontal="right"/>
    </xf>
    <xf numFmtId="0" fontId="5" fillId="24" borderId="0" xfId="0" applyFont="1" applyFill="1" applyBorder="1" applyAlignment="1" applyProtection="1">
      <alignment horizontal="center" wrapText="1"/>
    </xf>
    <xf numFmtId="0" fontId="25" fillId="24" borderId="0" xfId="46" applyFont="1" applyFill="1" applyAlignment="1" applyProtection="1">
      <alignment horizontal="justify" vertical="top"/>
    </xf>
    <xf numFmtId="0" fontId="5" fillId="24" borderId="0" xfId="46" applyFont="1" applyFill="1" applyBorder="1" applyAlignment="1" applyProtection="1">
      <alignment vertical="top" wrapText="1" readingOrder="1"/>
    </xf>
    <xf numFmtId="0" fontId="24" fillId="24" borderId="0" xfId="0" applyFont="1" applyFill="1" applyBorder="1" applyAlignment="1" applyProtection="1">
      <alignment horizontal="justify" vertical="top"/>
    </xf>
    <xf numFmtId="0" fontId="27" fillId="24" borderId="12" xfId="0" applyFont="1" applyFill="1" applyBorder="1" applyAlignment="1" applyProtection="1">
      <alignment horizontal="left"/>
    </xf>
    <xf numFmtId="0" fontId="27" fillId="24" borderId="15" xfId="0" applyFont="1" applyFill="1" applyBorder="1" applyAlignment="1" applyProtection="1">
      <alignment horizontal="left"/>
    </xf>
    <xf numFmtId="0" fontId="27" fillId="24" borderId="0" xfId="0" applyFont="1" applyFill="1" applyBorder="1" applyAlignment="1" applyProtection="1">
      <alignment horizontal="left"/>
    </xf>
    <xf numFmtId="0" fontId="25" fillId="24" borderId="10" xfId="0" applyFont="1" applyFill="1" applyBorder="1" applyAlignment="1" applyProtection="1"/>
    <xf numFmtId="0" fontId="27" fillId="24" borderId="13" xfId="0" applyFont="1" applyFill="1" applyBorder="1" applyAlignment="1" applyProtection="1">
      <alignment horizontal="left"/>
    </xf>
    <xf numFmtId="0" fontId="25" fillId="24" borderId="13" xfId="0" applyFont="1" applyFill="1" applyBorder="1" applyAlignment="1" applyProtection="1"/>
    <xf numFmtId="0" fontId="26" fillId="24" borderId="0" xfId="0" applyFont="1" applyFill="1" applyBorder="1" applyAlignment="1" applyProtection="1"/>
    <xf numFmtId="0" fontId="25" fillId="24" borderId="17" xfId="0" applyFont="1" applyFill="1" applyBorder="1" applyProtection="1"/>
    <xf numFmtId="0" fontId="5" fillId="24" borderId="0" xfId="0" applyFont="1" applyFill="1" applyBorder="1" applyAlignment="1" applyProtection="1">
      <alignment horizontal="left"/>
    </xf>
    <xf numFmtId="0" fontId="25" fillId="24" borderId="0" xfId="0" applyFont="1" applyFill="1" applyAlignment="1" applyProtection="1"/>
    <xf numFmtId="0" fontId="30" fillId="24" borderId="26" xfId="46" quotePrefix="1" applyFont="1" applyFill="1" applyBorder="1" applyAlignment="1" applyProtection="1">
      <alignment horizontal="center" vertical="center" wrapText="1"/>
    </xf>
    <xf numFmtId="0" fontId="30" fillId="24" borderId="16" xfId="46" applyFont="1" applyFill="1" applyBorder="1" applyAlignment="1" applyProtection="1">
      <alignment horizontal="center" vertical="center"/>
      <protection locked="0"/>
    </xf>
    <xf numFmtId="0" fontId="25" fillId="24" borderId="12" xfId="0" applyFont="1" applyFill="1" applyBorder="1" applyProtection="1"/>
    <xf numFmtId="0" fontId="30" fillId="24" borderId="14" xfId="46" applyFont="1" applyFill="1" applyBorder="1" applyProtection="1"/>
    <xf numFmtId="0" fontId="35" fillId="24" borderId="0" xfId="46" applyFont="1" applyFill="1" applyBorder="1" applyAlignment="1" applyProtection="1">
      <alignment vertical="center"/>
    </xf>
    <xf numFmtId="0" fontId="41" fillId="24" borderId="0" xfId="46" applyFont="1" applyFill="1" applyBorder="1" applyAlignment="1" applyProtection="1">
      <alignment vertical="center"/>
    </xf>
    <xf numFmtId="0" fontId="41" fillId="24" borderId="0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horizontal="left" vertical="center"/>
    </xf>
    <xf numFmtId="0" fontId="4" fillId="24" borderId="14" xfId="46" applyFont="1" applyFill="1" applyBorder="1" applyAlignment="1" applyProtection="1">
      <alignment horizontal="left" vertical="center" wrapText="1"/>
    </xf>
    <xf numFmtId="0" fontId="4" fillId="24" borderId="12" xfId="46" applyFont="1" applyFill="1" applyBorder="1" applyAlignment="1" applyProtection="1">
      <alignment horizontal="left" vertical="center" wrapText="1"/>
    </xf>
    <xf numFmtId="0" fontId="30" fillId="24" borderId="18" xfId="55" applyFont="1" applyFill="1" applyBorder="1" applyAlignment="1" applyProtection="1">
      <alignment horizontal="justify" vertical="top" wrapText="1"/>
    </xf>
    <xf numFmtId="0" fontId="30" fillId="24" borderId="12" xfId="46" applyFont="1" applyFill="1" applyBorder="1" applyAlignment="1" applyProtection="1">
      <alignment vertical="center"/>
    </xf>
    <xf numFmtId="0" fontId="35" fillId="24" borderId="12" xfId="46" applyFont="1" applyFill="1" applyBorder="1" applyAlignment="1" applyProtection="1">
      <alignment vertical="center"/>
    </xf>
    <xf numFmtId="0" fontId="41" fillId="24" borderId="12" xfId="46" applyFont="1" applyFill="1" applyBorder="1" applyAlignment="1" applyProtection="1">
      <alignment vertical="center"/>
    </xf>
    <xf numFmtId="0" fontId="41" fillId="24" borderId="12" xfId="46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top" wrapText="1"/>
    </xf>
    <xf numFmtId="0" fontId="30" fillId="24" borderId="12" xfId="55" applyFont="1" applyFill="1" applyBorder="1" applyAlignment="1" applyProtection="1">
      <alignment horizontal="justify" vertical="top" wrapText="1"/>
    </xf>
    <xf numFmtId="0" fontId="37" fillId="24" borderId="0" xfId="55" applyFont="1" applyFill="1" applyBorder="1" applyAlignment="1" applyProtection="1">
      <alignment horizontal="center" vertical="top" wrapText="1"/>
    </xf>
    <xf numFmtId="0" fontId="30" fillId="24" borderId="11" xfId="46" applyFont="1" applyFill="1" applyBorder="1" applyAlignment="1" applyProtection="1">
      <alignment vertical="center"/>
    </xf>
    <xf numFmtId="0" fontId="4" fillId="24" borderId="14" xfId="46" applyFont="1" applyFill="1" applyBorder="1" applyAlignment="1" applyProtection="1">
      <alignment wrapText="1"/>
    </xf>
    <xf numFmtId="0" fontId="4" fillId="24" borderId="12" xfId="46" applyFont="1" applyFill="1" applyBorder="1" applyAlignment="1" applyProtection="1">
      <alignment wrapText="1"/>
    </xf>
    <xf numFmtId="0" fontId="4" fillId="24" borderId="15" xfId="46" applyFont="1" applyFill="1" applyBorder="1" applyAlignment="1" applyProtection="1">
      <alignment wrapText="1"/>
    </xf>
    <xf numFmtId="0" fontId="4" fillId="24" borderId="10" xfId="46" applyFont="1" applyFill="1" applyBorder="1" applyAlignment="1" applyProtection="1">
      <alignment wrapText="1"/>
    </xf>
    <xf numFmtId="0" fontId="4" fillId="24" borderId="0" xfId="46" applyFont="1" applyFill="1" applyBorder="1" applyAlignment="1" applyProtection="1">
      <alignment wrapText="1"/>
    </xf>
    <xf numFmtId="0" fontId="4" fillId="24" borderId="13" xfId="46" applyFont="1" applyFill="1" applyBorder="1" applyAlignment="1" applyProtection="1">
      <alignment wrapText="1"/>
    </xf>
    <xf numFmtId="0" fontId="4" fillId="24" borderId="17" xfId="46" applyFont="1" applyFill="1" applyBorder="1" applyAlignment="1" applyProtection="1">
      <alignment wrapText="1"/>
    </xf>
    <xf numFmtId="0" fontId="4" fillId="24" borderId="11" xfId="46" applyFont="1" applyFill="1" applyBorder="1" applyAlignment="1" applyProtection="1">
      <alignment wrapText="1"/>
    </xf>
    <xf numFmtId="0" fontId="4" fillId="24" borderId="18" xfId="46" applyFont="1" applyFill="1" applyBorder="1" applyAlignment="1" applyProtection="1">
      <alignment wrapText="1"/>
    </xf>
    <xf numFmtId="0" fontId="36" fillId="24" borderId="0" xfId="46" applyFont="1" applyFill="1" applyBorder="1" applyAlignment="1" applyProtection="1">
      <alignment wrapText="1"/>
    </xf>
    <xf numFmtId="0" fontId="36" fillId="24" borderId="0" xfId="46" applyFont="1" applyFill="1" applyBorder="1" applyProtection="1"/>
    <xf numFmtId="0" fontId="24" fillId="24" borderId="12" xfId="46" applyFont="1" applyFill="1" applyBorder="1" applyProtection="1"/>
    <xf numFmtId="0" fontId="24" fillId="24" borderId="0" xfId="46" applyFont="1" applyFill="1" applyProtection="1"/>
    <xf numFmtId="0" fontId="30" fillId="24" borderId="0" xfId="46" applyFont="1" applyFill="1" applyAlignment="1" applyProtection="1">
      <alignment horizontal="left" vertical="top" wrapText="1"/>
    </xf>
    <xf numFmtId="0" fontId="30" fillId="24" borderId="0" xfId="46" applyFont="1" applyFill="1" applyAlignment="1" applyProtection="1"/>
    <xf numFmtId="0" fontId="35" fillId="24" borderId="10" xfId="46" applyFont="1" applyFill="1" applyBorder="1" applyAlignment="1" applyProtection="1">
      <alignment horizontal="center" wrapText="1"/>
    </xf>
    <xf numFmtId="0" fontId="35" fillId="24" borderId="10" xfId="46" applyFont="1" applyFill="1" applyBorder="1" applyAlignment="1" applyProtection="1">
      <alignment wrapText="1"/>
    </xf>
    <xf numFmtId="0" fontId="30" fillId="24" borderId="0" xfId="46" applyFont="1" applyFill="1" applyBorder="1" applyAlignment="1" applyProtection="1">
      <alignment horizontal="center" wrapText="1"/>
    </xf>
    <xf numFmtId="0" fontId="30" fillId="24" borderId="14" xfId="46" applyFont="1" applyFill="1" applyBorder="1" applyAlignment="1" applyProtection="1">
      <alignment vertical="center"/>
    </xf>
    <xf numFmtId="0" fontId="30" fillId="24" borderId="10" xfId="46" applyFont="1" applyFill="1" applyBorder="1" applyAlignment="1" applyProtection="1">
      <alignment vertical="center"/>
    </xf>
    <xf numFmtId="0" fontId="30" fillId="24" borderId="17" xfId="46" applyFont="1" applyFill="1" applyBorder="1" applyAlignment="1" applyProtection="1">
      <alignment vertical="center"/>
    </xf>
    <xf numFmtId="0" fontId="37" fillId="24" borderId="0" xfId="46" applyFont="1" applyFill="1" applyBorder="1" applyAlignment="1" applyProtection="1">
      <alignment wrapText="1"/>
    </xf>
    <xf numFmtId="0" fontId="68" fillId="24" borderId="0" xfId="46" applyFont="1" applyFill="1" applyBorder="1" applyAlignment="1" applyProtection="1">
      <alignment horizontal="center"/>
    </xf>
    <xf numFmtId="0" fontId="30" fillId="24" borderId="13" xfId="46" applyFont="1" applyFill="1" applyBorder="1" applyAlignment="1" applyProtection="1">
      <alignment horizontal="left" wrapText="1"/>
    </xf>
    <xf numFmtId="0" fontId="32" fillId="24" borderId="0" xfId="46" applyFont="1" applyFill="1" applyBorder="1" applyAlignment="1" applyProtection="1">
      <alignment wrapText="1"/>
    </xf>
    <xf numFmtId="0" fontId="37" fillId="24" borderId="13" xfId="46" applyFont="1" applyFill="1" applyBorder="1" applyProtection="1"/>
    <xf numFmtId="0" fontId="25" fillId="24" borderId="12" xfId="46" applyFont="1" applyFill="1" applyBorder="1" applyProtection="1"/>
    <xf numFmtId="0" fontId="4" fillId="24" borderId="0" xfId="46" applyFont="1" applyFill="1" applyBorder="1" applyAlignment="1" applyProtection="1"/>
    <xf numFmtId="0" fontId="4" fillId="24" borderId="0" xfId="46" applyFont="1" applyFill="1" applyAlignment="1" applyProtection="1">
      <alignment horizontal="left" vertical="top" wrapText="1"/>
    </xf>
    <xf numFmtId="0" fontId="4" fillId="24" borderId="0" xfId="46" applyFont="1" applyFill="1" applyAlignment="1" applyProtection="1"/>
    <xf numFmtId="0" fontId="4" fillId="24" borderId="10" xfId="46" applyFont="1" applyFill="1" applyBorder="1" applyProtection="1"/>
    <xf numFmtId="0" fontId="29" fillId="24" borderId="10" xfId="46" applyFont="1" applyFill="1" applyBorder="1" applyAlignment="1" applyProtection="1">
      <alignment horizontal="center" wrapText="1"/>
    </xf>
    <xf numFmtId="0" fontId="46" fillId="24" borderId="0" xfId="46" applyFont="1" applyFill="1" applyBorder="1" applyAlignment="1" applyProtection="1">
      <alignment horizontal="center"/>
    </xf>
    <xf numFmtId="0" fontId="4" fillId="24" borderId="13" xfId="46" applyFont="1" applyFill="1" applyBorder="1" applyAlignment="1" applyProtection="1">
      <alignment horizontal="left" wrapText="1"/>
    </xf>
    <xf numFmtId="0" fontId="4" fillId="24" borderId="10" xfId="46" applyFont="1" applyFill="1" applyBorder="1" applyAlignment="1" applyProtection="1">
      <alignment horizontal="left" wrapText="1"/>
    </xf>
    <xf numFmtId="0" fontId="4" fillId="24" borderId="0" xfId="46" applyFont="1" applyFill="1" applyBorder="1" applyAlignment="1" applyProtection="1">
      <alignment horizontal="center"/>
    </xf>
    <xf numFmtId="0" fontId="32" fillId="24" borderId="0" xfId="46" applyFont="1" applyFill="1" applyBorder="1" applyAlignment="1" applyProtection="1">
      <alignment horizontal="center" wrapText="1"/>
    </xf>
    <xf numFmtId="0" fontId="35" fillId="24" borderId="0" xfId="46" applyFont="1" applyFill="1" applyBorder="1" applyAlignment="1" applyProtection="1">
      <alignment horizontal="center" vertical="center"/>
    </xf>
    <xf numFmtId="0" fontId="4" fillId="24" borderId="0" xfId="46" applyFont="1" applyFill="1" applyBorder="1" applyAlignment="1" applyProtection="1">
      <alignment horizontal="left"/>
    </xf>
    <xf numFmtId="0" fontId="29" fillId="24" borderId="0" xfId="46" applyFont="1" applyFill="1" applyAlignment="1" applyProtection="1">
      <alignment vertical="center"/>
    </xf>
    <xf numFmtId="0" fontId="4" fillId="24" borderId="16" xfId="46" applyFont="1" applyFill="1" applyBorder="1" applyAlignment="1" applyProtection="1">
      <alignment horizontal="center"/>
    </xf>
    <xf numFmtId="0" fontId="35" fillId="24" borderId="0" xfId="46" applyFont="1" applyFill="1" applyAlignment="1" applyProtection="1">
      <alignment vertical="center"/>
    </xf>
    <xf numFmtId="0" fontId="35" fillId="24" borderId="0" xfId="46" applyFont="1" applyFill="1" applyBorder="1" applyAlignment="1" applyProtection="1">
      <alignment horizontal="left" vertical="center"/>
    </xf>
    <xf numFmtId="0" fontId="4" fillId="24" borderId="0" xfId="46" applyFont="1" applyFill="1" applyAlignment="1" applyProtection="1">
      <alignment wrapText="1"/>
    </xf>
    <xf numFmtId="0" fontId="35" fillId="24" borderId="16" xfId="46" applyFont="1" applyFill="1" applyBorder="1" applyAlignment="1" applyProtection="1">
      <alignment horizontal="center"/>
    </xf>
    <xf numFmtId="0" fontId="35" fillId="24" borderId="0" xfId="46" applyFont="1" applyFill="1" applyBorder="1" applyAlignment="1" applyProtection="1">
      <alignment horizontal="left" wrapText="1"/>
    </xf>
    <xf numFmtId="0" fontId="35" fillId="24" borderId="14" xfId="46" applyFont="1" applyFill="1" applyBorder="1" applyAlignment="1" applyProtection="1">
      <alignment horizontal="left" wrapText="1"/>
    </xf>
    <xf numFmtId="0" fontId="35" fillId="24" borderId="12" xfId="46" applyFont="1" applyFill="1" applyBorder="1" applyAlignment="1" applyProtection="1">
      <alignment horizontal="left" wrapText="1"/>
    </xf>
    <xf numFmtId="0" fontId="4" fillId="24" borderId="13" xfId="46" applyFont="1" applyFill="1" applyBorder="1" applyAlignment="1"/>
    <xf numFmtId="0" fontId="32" fillId="24" borderId="10" xfId="46" applyFont="1" applyFill="1" applyBorder="1" applyAlignment="1" applyProtection="1">
      <alignment horizontal="center" wrapText="1"/>
    </xf>
    <xf numFmtId="0" fontId="32" fillId="24" borderId="13" xfId="46" applyFont="1" applyFill="1" applyBorder="1" applyAlignment="1" applyProtection="1">
      <alignment wrapText="1"/>
    </xf>
    <xf numFmtId="0" fontId="4" fillId="24" borderId="13" xfId="46" applyFont="1" applyFill="1" applyBorder="1" applyAlignment="1" applyProtection="1">
      <alignment vertical="center" wrapText="1"/>
    </xf>
    <xf numFmtId="0" fontId="70" fillId="24" borderId="17" xfId="46" applyFont="1" applyFill="1" applyBorder="1" applyAlignment="1" applyProtection="1">
      <alignment wrapText="1"/>
    </xf>
    <xf numFmtId="0" fontId="70" fillId="24" borderId="11" xfId="46" applyFont="1" applyFill="1" applyBorder="1" applyAlignment="1" applyProtection="1">
      <alignment wrapText="1"/>
    </xf>
    <xf numFmtId="0" fontId="70" fillId="24" borderId="18" xfId="46" applyFont="1" applyFill="1" applyBorder="1" applyAlignment="1" applyProtection="1">
      <alignment wrapText="1"/>
    </xf>
    <xf numFmtId="0" fontId="5" fillId="24" borderId="0" xfId="46" applyFont="1" applyFill="1" applyAlignment="1" applyProtection="1">
      <alignment horizontal="center" vertical="top"/>
    </xf>
    <xf numFmtId="0" fontId="5" fillId="24" borderId="0" xfId="46" applyFont="1" applyFill="1" applyAlignment="1" applyProtection="1">
      <alignment horizontal="left" vertical="top" wrapText="1"/>
    </xf>
    <xf numFmtId="0" fontId="5" fillId="24" borderId="0" xfId="46" applyFont="1" applyFill="1" applyAlignment="1" applyProtection="1">
      <alignment horizontal="left" vertical="top"/>
    </xf>
    <xf numFmtId="0" fontId="5" fillId="24" borderId="0" xfId="46" applyFont="1" applyFill="1" applyAlignment="1" applyProtection="1">
      <alignment horizontal="left"/>
    </xf>
    <xf numFmtId="0" fontId="4" fillId="24" borderId="0" xfId="46" applyFont="1" applyFill="1" applyAlignment="1" applyProtection="1">
      <alignment horizontal="left"/>
    </xf>
    <xf numFmtId="0" fontId="5" fillId="24" borderId="0" xfId="46" applyFont="1" applyFill="1" applyAlignment="1" applyProtection="1">
      <alignment horizontal="left" wrapText="1"/>
    </xf>
    <xf numFmtId="10" fontId="5" fillId="24" borderId="0" xfId="46" applyNumberFormat="1" applyFont="1" applyFill="1" applyAlignment="1" applyProtection="1">
      <alignment horizontal="left" wrapText="1"/>
    </xf>
    <xf numFmtId="0" fontId="5" fillId="24" borderId="0" xfId="46" applyFont="1" applyFill="1" applyBorder="1" applyAlignment="1" applyProtection="1">
      <alignment vertical="top"/>
    </xf>
    <xf numFmtId="0" fontId="36" fillId="24" borderId="0" xfId="46" applyFont="1" applyFill="1" applyAlignment="1" applyProtection="1">
      <alignment horizontal="center" vertical="top" wrapText="1"/>
    </xf>
    <xf numFmtId="0" fontId="5" fillId="24" borderId="0" xfId="46" applyFont="1" applyFill="1" applyProtection="1"/>
    <xf numFmtId="0" fontId="5" fillId="24" borderId="0" xfId="46" applyFont="1" applyFill="1" applyBorder="1" applyAlignment="1" applyProtection="1">
      <alignment horizontal="left" vertical="top"/>
    </xf>
    <xf numFmtId="0" fontId="5" fillId="24" borderId="0" xfId="46" applyFont="1" applyFill="1" applyBorder="1" applyAlignment="1" applyProtection="1">
      <alignment horizontal="left" vertical="center"/>
    </xf>
    <xf numFmtId="0" fontId="67" fillId="24" borderId="0" xfId="59" applyFont="1" applyFill="1" applyProtection="1"/>
    <xf numFmtId="0" fontId="67" fillId="24" borderId="14" xfId="59" applyFont="1" applyFill="1" applyBorder="1" applyProtection="1"/>
    <xf numFmtId="0" fontId="67" fillId="24" borderId="12" xfId="59" applyFont="1" applyFill="1" applyBorder="1" applyProtection="1"/>
    <xf numFmtId="0" fontId="67" fillId="24" borderId="15" xfId="59" applyFont="1" applyFill="1" applyBorder="1" applyProtection="1"/>
    <xf numFmtId="0" fontId="67" fillId="24" borderId="10" xfId="59" applyFont="1" applyFill="1" applyBorder="1" applyProtection="1"/>
    <xf numFmtId="0" fontId="67" fillId="24" borderId="0" xfId="59" applyFont="1" applyFill="1" applyBorder="1" applyProtection="1"/>
    <xf numFmtId="0" fontId="67" fillId="24" borderId="0" xfId="59" applyFont="1" applyFill="1" applyBorder="1" applyAlignment="1" applyProtection="1">
      <alignment horizontal="right"/>
    </xf>
    <xf numFmtId="0" fontId="67" fillId="24" borderId="13" xfId="59" applyFont="1" applyFill="1" applyBorder="1" applyAlignment="1" applyProtection="1">
      <alignment horizontal="center"/>
    </xf>
    <xf numFmtId="0" fontId="30" fillId="24" borderId="10" xfId="59" applyFont="1" applyFill="1" applyBorder="1" applyProtection="1"/>
    <xf numFmtId="0" fontId="30" fillId="24" borderId="0" xfId="59" applyFont="1" applyFill="1" applyBorder="1" applyProtection="1"/>
    <xf numFmtId="0" fontId="30" fillId="24" borderId="0" xfId="59" applyFont="1" applyFill="1" applyBorder="1" applyAlignment="1" applyProtection="1"/>
    <xf numFmtId="0" fontId="30" fillId="24" borderId="13" xfId="59" applyFont="1" applyFill="1" applyBorder="1" applyProtection="1"/>
    <xf numFmtId="0" fontId="67" fillId="24" borderId="0" xfId="59" applyFont="1" applyFill="1" applyBorder="1" applyAlignment="1" applyProtection="1"/>
    <xf numFmtId="0" fontId="67" fillId="24" borderId="13" xfId="59" applyFont="1" applyFill="1" applyBorder="1" applyProtection="1"/>
    <xf numFmtId="0" fontId="35" fillId="24" borderId="0" xfId="59" applyFont="1" applyFill="1" applyBorder="1" applyAlignment="1" applyProtection="1">
      <alignment horizontal="center"/>
    </xf>
    <xf numFmtId="0" fontId="35" fillId="24" borderId="0" xfId="59" applyFont="1" applyFill="1" applyBorder="1" applyAlignment="1" applyProtection="1">
      <alignment wrapText="1"/>
    </xf>
    <xf numFmtId="0" fontId="32" fillId="24" borderId="0" xfId="59" applyFont="1" applyFill="1" applyBorder="1" applyAlignment="1" applyProtection="1">
      <alignment vertical="top" wrapText="1"/>
    </xf>
    <xf numFmtId="0" fontId="32" fillId="24" borderId="0" xfId="59" applyFont="1" applyFill="1" applyBorder="1" applyAlignment="1" applyProtection="1">
      <alignment wrapText="1"/>
    </xf>
    <xf numFmtId="0" fontId="67" fillId="24" borderId="0" xfId="59" applyFont="1" applyFill="1" applyBorder="1" applyAlignment="1" applyProtection="1">
      <alignment wrapText="1"/>
    </xf>
    <xf numFmtId="0" fontId="32" fillId="24" borderId="13" xfId="59" applyFont="1" applyFill="1" applyBorder="1" applyAlignment="1" applyProtection="1">
      <alignment wrapText="1"/>
    </xf>
    <xf numFmtId="0" fontId="67" fillId="24" borderId="11" xfId="59" applyFont="1" applyFill="1" applyBorder="1" applyProtection="1"/>
    <xf numFmtId="0" fontId="67" fillId="24" borderId="11" xfId="59" applyFont="1" applyFill="1" applyBorder="1" applyAlignment="1" applyProtection="1"/>
    <xf numFmtId="0" fontId="67" fillId="24" borderId="18" xfId="59" applyFont="1" applyFill="1" applyBorder="1" applyProtection="1"/>
    <xf numFmtId="0" fontId="30" fillId="24" borderId="0" xfId="48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19" xfId="0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justify" vertical="top" wrapText="1"/>
    </xf>
    <xf numFmtId="0" fontId="37" fillId="24" borderId="12" xfId="0" applyFont="1" applyFill="1" applyBorder="1" applyAlignment="1" applyProtection="1">
      <alignment vertical="top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30" fillId="24" borderId="12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0" fillId="24" borderId="0" xfId="0" applyFont="1" applyFill="1" applyBorder="1" applyAlignment="1" applyProtection="1">
      <alignment horizontal="center" vertical="center"/>
    </xf>
    <xf numFmtId="0" fontId="4" fillId="24" borderId="12" xfId="0" applyFont="1" applyFill="1" applyBorder="1" applyAlignment="1" applyProtection="1">
      <alignment vertical="center"/>
    </xf>
    <xf numFmtId="0" fontId="4" fillId="24" borderId="10" xfId="0" applyFont="1" applyFill="1" applyBorder="1" applyAlignment="1" applyProtection="1">
      <alignment vertical="center"/>
    </xf>
    <xf numFmtId="0" fontId="4" fillId="24" borderId="0" xfId="0" applyFont="1" applyFill="1" applyBorder="1" applyAlignment="1" applyProtection="1">
      <alignment vertical="center"/>
    </xf>
    <xf numFmtId="0" fontId="30" fillId="24" borderId="11" xfId="0" applyFont="1" applyFill="1" applyBorder="1" applyAlignment="1" applyProtection="1">
      <alignment horizontal="left" vertical="center" wrapText="1"/>
    </xf>
    <xf numFmtId="0" fontId="30" fillId="24" borderId="19" xfId="0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/>
    </xf>
    <xf numFmtId="0" fontId="4" fillId="24" borderId="0" xfId="0" applyFont="1" applyFill="1" applyBorder="1" applyAlignment="1" applyProtection="1">
      <alignment horizontal="center" vertical="center" wrapText="1"/>
    </xf>
    <xf numFmtId="0" fontId="37" fillId="24" borderId="0" xfId="0" applyFont="1" applyFill="1" applyBorder="1" applyAlignment="1" applyProtection="1">
      <alignment horizontal="justify" vertical="center" wrapText="1"/>
    </xf>
    <xf numFmtId="0" fontId="30" fillId="24" borderId="0" xfId="46" applyFont="1" applyFill="1" applyBorder="1" applyAlignment="1" applyProtection="1">
      <alignment wrapText="1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left" vertical="center"/>
    </xf>
    <xf numFmtId="0" fontId="4" fillId="24" borderId="0" xfId="0" applyFont="1" applyFill="1" applyBorder="1" applyAlignment="1" applyProtection="1">
      <alignment wrapText="1"/>
    </xf>
    <xf numFmtId="0" fontId="30" fillId="24" borderId="0" xfId="46" applyFont="1" applyFill="1" applyBorder="1" applyAlignment="1" applyProtection="1">
      <alignment vertical="center"/>
    </xf>
    <xf numFmtId="0" fontId="30" fillId="24" borderId="0" xfId="46" applyFont="1" applyFill="1" applyBorder="1" applyAlignment="1" applyProtection="1">
      <alignment horizontal="left"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/>
    <xf numFmtId="0" fontId="25" fillId="24" borderId="0" xfId="46" applyFont="1" applyFill="1" applyBorder="1" applyProtection="1"/>
    <xf numFmtId="0" fontId="28" fillId="24" borderId="0" xfId="0" applyFont="1" applyFill="1" applyBorder="1" applyAlignment="1" applyProtection="1">
      <alignment vertical="top" wrapText="1"/>
    </xf>
    <xf numFmtId="0" fontId="50" fillId="24" borderId="0" xfId="0" applyFont="1" applyFill="1" applyBorder="1" applyAlignment="1" applyProtection="1">
      <alignment horizontal="center" vertical="top"/>
    </xf>
    <xf numFmtId="0" fontId="4" fillId="24" borderId="13" xfId="46" applyFont="1" applyFill="1" applyBorder="1" applyAlignment="1" applyProtection="1"/>
    <xf numFmtId="0" fontId="30" fillId="24" borderId="0" xfId="46" applyFont="1" applyFill="1" applyBorder="1" applyAlignment="1" applyProtection="1">
      <alignment horizontal="left" vertical="center" wrapText="1"/>
    </xf>
    <xf numFmtId="0" fontId="4" fillId="24" borderId="12" xfId="46" applyFont="1" applyFill="1" applyBorder="1" applyProtection="1"/>
    <xf numFmtId="0" fontId="4" fillId="24" borderId="15" xfId="46" applyFont="1" applyFill="1" applyBorder="1" applyProtection="1"/>
    <xf numFmtId="0" fontId="30" fillId="24" borderId="0" xfId="46" applyFont="1" applyFill="1" applyBorder="1" applyAlignment="1" applyProtection="1">
      <alignment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>
      <alignment horizontal="left" wrapText="1"/>
    </xf>
    <xf numFmtId="0" fontId="30" fillId="24" borderId="0" xfId="46" applyFont="1" applyFill="1" applyBorder="1" applyAlignment="1" applyProtection="1"/>
    <xf numFmtId="0" fontId="67" fillId="24" borderId="0" xfId="59" applyFont="1" applyFill="1" applyBorder="1" applyAlignment="1" applyProtection="1">
      <alignment horizontal="center"/>
    </xf>
    <xf numFmtId="0" fontId="67" fillId="24" borderId="0" xfId="59" applyFont="1" applyFill="1" applyBorder="1" applyAlignment="1" applyProtection="1">
      <alignment horizontal="left"/>
    </xf>
    <xf numFmtId="0" fontId="67" fillId="24" borderId="0" xfId="59" applyFont="1" applyFill="1" applyBorder="1" applyAlignment="1" applyProtection="1">
      <alignment horizontal="left" wrapText="1"/>
    </xf>
    <xf numFmtId="0" fontId="32" fillId="24" borderId="0" xfId="59" applyFont="1" applyFill="1" applyBorder="1" applyAlignment="1" applyProtection="1">
      <alignment horizontal="center" wrapText="1"/>
    </xf>
    <xf numFmtId="0" fontId="67" fillId="24" borderId="0" xfId="59" applyFont="1" applyFill="1" applyBorder="1" applyProtection="1"/>
    <xf numFmtId="0" fontId="35" fillId="24" borderId="0" xfId="59" applyFont="1" applyFill="1" applyBorder="1" applyAlignment="1" applyProtection="1">
      <alignment horizontal="center" wrapText="1"/>
    </xf>
    <xf numFmtId="0" fontId="37" fillId="24" borderId="0" xfId="0" applyFont="1" applyFill="1" applyBorder="1" applyAlignment="1" applyProtection="1">
      <alignment horizontal="center" vertical="center" wrapText="1"/>
    </xf>
    <xf numFmtId="0" fontId="5" fillId="24" borderId="16" xfId="46" applyFont="1" applyFill="1" applyBorder="1" applyAlignment="1" applyProtection="1">
      <alignment horizontal="center" vertical="center"/>
    </xf>
    <xf numFmtId="0" fontId="30" fillId="24" borderId="0" xfId="0" applyNumberFormat="1" applyFont="1" applyFill="1" applyBorder="1" applyAlignment="1" applyProtection="1">
      <alignment horizontal="justify" vertical="center" wrapText="1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0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justify" vertical="top" wrapText="1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justify" vertical="center" wrapText="1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4" fillId="24" borderId="0" xfId="0" applyFont="1" applyFill="1" applyBorder="1" applyAlignment="1" applyProtection="1">
      <alignment horizontal="center" vertical="center" wrapText="1"/>
    </xf>
    <xf numFmtId="0" fontId="5" fillId="0" borderId="16" xfId="46" applyFont="1" applyFill="1" applyBorder="1" applyAlignment="1" applyProtection="1">
      <alignment horizontal="center" vertical="center" wrapText="1"/>
    </xf>
    <xf numFmtId="0" fontId="30" fillId="0" borderId="16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30" fillId="24" borderId="23" xfId="46" applyFont="1" applyFill="1" applyBorder="1" applyAlignment="1" applyProtection="1">
      <alignment horizontal="center" vertical="center" wrapText="1"/>
    </xf>
    <xf numFmtId="0" fontId="30" fillId="24" borderId="16" xfId="46" applyFont="1" applyFill="1" applyBorder="1" applyAlignment="1" applyProtection="1">
      <alignment horizontal="center" vertical="center" wrapText="1"/>
    </xf>
    <xf numFmtId="0" fontId="30" fillId="24" borderId="20" xfId="46" applyFont="1" applyFill="1" applyBorder="1" applyAlignment="1" applyProtection="1">
      <alignment horizontal="center" vertical="center" wrapText="1"/>
    </xf>
    <xf numFmtId="0" fontId="30" fillId="24" borderId="23" xfId="46" applyFont="1" applyFill="1" applyBorder="1" applyAlignment="1" applyProtection="1">
      <alignment horizontal="justify" vertical="center" wrapText="1"/>
    </xf>
    <xf numFmtId="0" fontId="30" fillId="24" borderId="20" xfId="46" applyFont="1" applyFill="1" applyBorder="1" applyAlignment="1" applyProtection="1">
      <alignment horizontal="justify" vertical="center" wrapText="1"/>
    </xf>
    <xf numFmtId="0" fontId="30" fillId="24" borderId="26" xfId="46" applyFont="1" applyFill="1" applyBorder="1" applyAlignment="1" applyProtection="1">
      <alignment horizontal="center" vertical="center" wrapText="1"/>
    </xf>
    <xf numFmtId="0" fontId="30" fillId="24" borderId="22" xfId="46" applyFont="1" applyFill="1" applyBorder="1" applyAlignment="1" applyProtection="1">
      <alignment horizontal="justify" vertical="center" wrapText="1"/>
    </xf>
    <xf numFmtId="0" fontId="30" fillId="24" borderId="26" xfId="46" applyFont="1" applyFill="1" applyBorder="1" applyAlignment="1" applyProtection="1">
      <alignment horizontal="justify" vertical="center" wrapText="1"/>
    </xf>
    <xf numFmtId="0" fontId="5" fillId="24" borderId="20" xfId="46" applyFont="1" applyFill="1" applyBorder="1" applyAlignment="1" applyProtection="1">
      <alignment horizontal="center" vertical="center"/>
      <protection locked="0"/>
    </xf>
    <xf numFmtId="0" fontId="5" fillId="24" borderId="23" xfId="46" applyFont="1" applyFill="1" applyBorder="1" applyAlignment="1" applyProtection="1">
      <alignment horizontal="center" vertical="center"/>
      <protection locked="0"/>
    </xf>
    <xf numFmtId="0" fontId="30" fillId="24" borderId="20" xfId="46" applyFont="1" applyFill="1" applyBorder="1" applyAlignment="1" applyProtection="1">
      <alignment horizontal="center" vertical="center"/>
    </xf>
    <xf numFmtId="0" fontId="30" fillId="24" borderId="23" xfId="46" applyFont="1" applyFill="1" applyBorder="1" applyAlignment="1" applyProtection="1">
      <alignment horizontal="center" vertical="center"/>
    </xf>
    <xf numFmtId="0" fontId="30" fillId="24" borderId="16" xfId="46" applyFont="1" applyFill="1" applyBorder="1" applyAlignment="1" applyProtection="1">
      <alignment horizontal="center" vertical="center"/>
    </xf>
    <xf numFmtId="0" fontId="5" fillId="24" borderId="0" xfId="0" applyFont="1" applyFill="1" applyBorder="1" applyAlignment="1" applyProtection="1">
      <alignment horizontal="center" vertical="center" wrapText="1"/>
    </xf>
    <xf numFmtId="49" fontId="30" fillId="24" borderId="0" xfId="0" applyNumberFormat="1" applyFont="1" applyFill="1" applyBorder="1" applyAlignment="1" applyProtection="1">
      <alignment horizontal="right" vertical="center"/>
      <protection locked="0"/>
    </xf>
    <xf numFmtId="0" fontId="30" fillId="24" borderId="0" xfId="0" applyFont="1" applyFill="1" applyBorder="1" applyProtection="1">
      <protection locked="0"/>
    </xf>
    <xf numFmtId="49" fontId="30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30" fillId="24" borderId="0" xfId="46" applyFont="1" applyFill="1" applyProtection="1">
      <protection locked="0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30" fillId="24" borderId="20" xfId="46" applyFont="1" applyFill="1" applyBorder="1" applyAlignment="1" applyProtection="1">
      <alignment horizontal="center" vertical="center" wrapText="1"/>
      <protection locked="0"/>
    </xf>
    <xf numFmtId="0" fontId="25" fillId="24" borderId="0" xfId="46" applyFont="1" applyFill="1" applyBorder="1" applyAlignment="1" applyProtection="1">
      <alignment wrapText="1"/>
    </xf>
    <xf numFmtId="0" fontId="25" fillId="24" borderId="0" xfId="46" applyFont="1" applyFill="1" applyBorder="1" applyProtection="1">
      <protection locked="0"/>
    </xf>
    <xf numFmtId="0" fontId="25" fillId="24" borderId="0" xfId="46" applyFont="1" applyFill="1" applyBorder="1" applyAlignment="1" applyProtection="1">
      <alignment horizontal="center" vertical="center"/>
    </xf>
    <xf numFmtId="0" fontId="30" fillId="24" borderId="16" xfId="0" applyFont="1" applyFill="1" applyBorder="1" applyAlignment="1" applyProtection="1">
      <alignment horizontal="justify" vertical="center"/>
    </xf>
    <xf numFmtId="0" fontId="25" fillId="24" borderId="0" xfId="46" applyFont="1" applyFill="1" applyBorder="1" applyAlignment="1" applyProtection="1">
      <alignment horizontal="justify" vertical="center"/>
    </xf>
    <xf numFmtId="0" fontId="25" fillId="24" borderId="0" xfId="46" applyFont="1" applyFill="1" applyBorder="1" applyAlignment="1" applyProtection="1">
      <alignment wrapText="1"/>
      <protection locked="0"/>
    </xf>
    <xf numFmtId="0" fontId="30" fillId="24" borderId="20" xfId="46" applyFont="1" applyFill="1" applyBorder="1" applyAlignment="1" applyProtection="1">
      <alignment horizontal="justify" vertical="center" wrapText="1"/>
      <protection locked="0"/>
    </xf>
    <xf numFmtId="0" fontId="30" fillId="0" borderId="16" xfId="0" applyFont="1" applyFill="1" applyBorder="1" applyAlignment="1" applyProtection="1">
      <alignment horizontal="center" wrapText="1"/>
    </xf>
    <xf numFmtId="0" fontId="25" fillId="0" borderId="0" xfId="0" applyFont="1" applyFill="1" applyBorder="1" applyProtection="1"/>
    <xf numFmtId="0" fontId="65" fillId="0" borderId="10" xfId="46" applyFont="1" applyFill="1" applyBorder="1" applyAlignment="1" applyProtection="1">
      <alignment vertical="center"/>
    </xf>
    <xf numFmtId="0" fontId="36" fillId="0" borderId="16" xfId="46" applyFont="1" applyFill="1" applyBorder="1" applyAlignment="1" applyProtection="1">
      <alignment horizontal="center" vertical="center" wrapText="1"/>
    </xf>
    <xf numFmtId="0" fontId="36" fillId="0" borderId="21" xfId="46" applyFont="1" applyFill="1" applyBorder="1" applyAlignment="1" applyProtection="1">
      <alignment horizontal="center" vertical="center" wrapText="1"/>
    </xf>
    <xf numFmtId="0" fontId="65" fillId="0" borderId="0" xfId="46" applyFont="1" applyFill="1" applyAlignment="1" applyProtection="1">
      <alignment vertical="center"/>
    </xf>
    <xf numFmtId="0" fontId="25" fillId="24" borderId="0" xfId="0" applyFont="1" applyFill="1" applyAlignment="1" applyProtection="1">
      <alignment vertical="center"/>
    </xf>
    <xf numFmtId="0" fontId="31" fillId="24" borderId="0" xfId="0" applyFont="1" applyFill="1" applyBorder="1" applyAlignment="1" applyProtection="1">
      <alignment horizontal="left" vertical="top" wrapText="1"/>
    </xf>
    <xf numFmtId="0" fontId="35" fillId="24" borderId="0" xfId="0" applyFont="1" applyFill="1" applyBorder="1" applyAlignment="1" applyProtection="1">
      <alignment horizontal="center" vertical="top" wrapText="1"/>
    </xf>
    <xf numFmtId="0" fontId="50" fillId="24" borderId="0" xfId="0" applyFont="1" applyFill="1" applyBorder="1" applyAlignment="1" applyProtection="1">
      <alignment horizontal="justify" vertical="center" wrapText="1"/>
    </xf>
    <xf numFmtId="0" fontId="25" fillId="24" borderId="0" xfId="46" applyFont="1" applyFill="1" applyBorder="1" applyAlignment="1" applyProtection="1">
      <alignment horizontal="justify" vertical="top"/>
    </xf>
    <xf numFmtId="0" fontId="5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justify" vertical="center"/>
    </xf>
    <xf numFmtId="0" fontId="33" fillId="24" borderId="0" xfId="0" applyFont="1" applyFill="1" applyBorder="1" applyAlignment="1" applyProtection="1"/>
    <xf numFmtId="0" fontId="33" fillId="24" borderId="0" xfId="0" applyFont="1" applyFill="1" applyBorder="1" applyAlignment="1" applyProtection="1">
      <alignment horizontal="center" vertical="top"/>
    </xf>
    <xf numFmtId="0" fontId="5" fillId="24" borderId="0" xfId="46" quotePrefix="1" applyFont="1" applyFill="1" applyBorder="1" applyAlignment="1" applyProtection="1">
      <alignment vertical="top" wrapText="1"/>
    </xf>
    <xf numFmtId="0" fontId="5" fillId="24" borderId="0" xfId="0" applyFont="1" applyFill="1" applyBorder="1" applyAlignment="1" applyProtection="1">
      <alignment vertical="top"/>
    </xf>
    <xf numFmtId="0" fontId="33" fillId="24" borderId="0" xfId="46" quotePrefix="1" applyFont="1" applyFill="1" applyBorder="1" applyAlignment="1" applyProtection="1">
      <alignment vertical="top" wrapText="1"/>
    </xf>
    <xf numFmtId="0" fontId="24" fillId="24" borderId="0" xfId="0" applyFont="1" applyFill="1" applyBorder="1" applyAlignment="1" applyProtection="1"/>
    <xf numFmtId="0" fontId="27" fillId="24" borderId="0" xfId="0" applyFont="1" applyFill="1" applyBorder="1" applyAlignment="1" applyProtection="1"/>
    <xf numFmtId="0" fontId="30" fillId="24" borderId="0" xfId="55" applyFont="1" applyFill="1" applyBorder="1" applyAlignment="1" applyProtection="1"/>
    <xf numFmtId="0" fontId="35" fillId="24" borderId="0" xfId="55" applyFont="1" applyFill="1" applyBorder="1" applyAlignment="1" applyProtection="1"/>
    <xf numFmtId="0" fontId="30" fillId="24" borderId="16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left"/>
    </xf>
    <xf numFmtId="0" fontId="30" fillId="24" borderId="0" xfId="55" applyFont="1" applyFill="1" applyBorder="1" applyAlignment="1" applyProtection="1">
      <alignment horizontal="center" vertical="center"/>
    </xf>
    <xf numFmtId="0" fontId="4" fillId="24" borderId="19" xfId="55" applyFont="1" applyFill="1" applyBorder="1" applyAlignment="1" applyProtection="1">
      <alignment horizontal="justify" vertical="center"/>
    </xf>
    <xf numFmtId="0" fontId="30" fillId="24" borderId="0" xfId="55" applyFont="1" applyFill="1" applyBorder="1" applyAlignment="1" applyProtection="1">
      <alignment horizontal="left" vertical="top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0" fillId="24" borderId="0" xfId="55" applyFont="1" applyFill="1" applyProtection="1">
      <protection locked="0"/>
    </xf>
    <xf numFmtId="0" fontId="30" fillId="26" borderId="16" xfId="55" applyFont="1" applyFill="1" applyBorder="1" applyAlignment="1" applyProtection="1">
      <alignment horizontal="center" vertical="center" wrapText="1"/>
      <protection locked="0"/>
    </xf>
    <xf numFmtId="0" fontId="30" fillId="24" borderId="21" xfId="46" applyFont="1" applyFill="1" applyBorder="1" applyAlignment="1" applyProtection="1">
      <alignment horizontal="center" vertical="center" wrapText="1"/>
    </xf>
    <xf numFmtId="0" fontId="30" fillId="24" borderId="16" xfId="0" applyFont="1" applyFill="1" applyBorder="1" applyAlignment="1" applyProtection="1">
      <alignment horizontal="justify" vertical="center"/>
      <protection locked="0"/>
    </xf>
    <xf numFmtId="0" fontId="30" fillId="24" borderId="0" xfId="46" applyFont="1" applyFill="1" applyBorder="1" applyProtection="1"/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22" xfId="46" applyFont="1" applyFill="1" applyBorder="1" applyAlignment="1" applyProtection="1">
      <alignment horizontal="center" vertical="center"/>
    </xf>
    <xf numFmtId="0" fontId="30" fillId="24" borderId="16" xfId="46" applyFont="1" applyFill="1" applyBorder="1" applyAlignment="1" applyProtection="1">
      <alignment horizontal="justify" vertical="center" wrapText="1"/>
      <protection locked="0"/>
    </xf>
    <xf numFmtId="0" fontId="30" fillId="26" borderId="16" xfId="0" applyFont="1" applyFill="1" applyBorder="1" applyAlignment="1" applyProtection="1">
      <alignment horizontal="center" vertical="center"/>
      <protection locked="0"/>
    </xf>
    <xf numFmtId="0" fontId="52" fillId="0" borderId="14" xfId="46" applyFont="1" applyFill="1" applyBorder="1" applyProtection="1"/>
    <xf numFmtId="0" fontId="52" fillId="0" borderId="0" xfId="46" applyFont="1" applyFill="1" applyBorder="1" applyProtection="1"/>
    <xf numFmtId="0" fontId="52" fillId="0" borderId="10" xfId="46" applyFont="1" applyFill="1" applyBorder="1" applyAlignment="1" applyProtection="1">
      <alignment horizontal="center" vertical="center"/>
    </xf>
    <xf numFmtId="0" fontId="52" fillId="0" borderId="0" xfId="46" applyFont="1" applyFill="1" applyAlignment="1" applyProtection="1">
      <alignment horizontal="center" vertical="center"/>
    </xf>
    <xf numFmtId="0" fontId="5" fillId="0" borderId="16" xfId="46" applyFont="1" applyFill="1" applyBorder="1" applyAlignment="1" applyProtection="1">
      <alignment horizontal="center" wrapText="1"/>
    </xf>
    <xf numFmtId="0" fontId="5" fillId="0" borderId="16" xfId="46" applyFont="1" applyFill="1" applyBorder="1" applyAlignment="1" applyProtection="1">
      <alignment horizontal="left" vertical="center" wrapText="1"/>
      <protection locked="0"/>
    </xf>
    <xf numFmtId="4" fontId="5" fillId="0" borderId="16" xfId="46" applyNumberFormat="1" applyFont="1" applyFill="1" applyBorder="1" applyAlignment="1" applyProtection="1">
      <alignment horizontal="right" vertical="center" wrapText="1"/>
      <protection locked="0"/>
    </xf>
    <xf numFmtId="0" fontId="52" fillId="0" borderId="10" xfId="46" applyFont="1" applyFill="1" applyBorder="1" applyProtection="1">
      <protection locked="0"/>
    </xf>
    <xf numFmtId="0" fontId="5" fillId="0" borderId="16" xfId="46" applyFont="1" applyFill="1" applyBorder="1" applyAlignment="1" applyProtection="1">
      <alignment horizontal="left" wrapText="1"/>
      <protection locked="0"/>
    </xf>
    <xf numFmtId="0" fontId="52" fillId="0" borderId="0" xfId="46" applyFont="1" applyFill="1" applyProtection="1">
      <protection locked="0"/>
    </xf>
    <xf numFmtId="0" fontId="5" fillId="0" borderId="16" xfId="46" applyFont="1" applyFill="1" applyBorder="1" applyAlignment="1" applyProtection="1">
      <alignment vertical="center" wrapText="1"/>
      <protection locked="0"/>
    </xf>
    <xf numFmtId="0" fontId="5" fillId="0" borderId="16" xfId="46" applyFont="1" applyFill="1" applyBorder="1" applyAlignment="1" applyProtection="1">
      <alignment horizontal="center" vertical="center" wrapText="1"/>
      <protection locked="0"/>
    </xf>
    <xf numFmtId="0" fontId="5" fillId="0" borderId="16" xfId="46" applyFont="1" applyFill="1" applyBorder="1" applyAlignment="1" applyProtection="1">
      <alignment wrapText="1"/>
      <protection locked="0"/>
    </xf>
    <xf numFmtId="0" fontId="5" fillId="0" borderId="16" xfId="46" applyFont="1" applyFill="1" applyBorder="1" applyAlignment="1" applyProtection="1">
      <alignment horizontal="center" wrapText="1"/>
      <protection locked="0"/>
    </xf>
    <xf numFmtId="0" fontId="5" fillId="0" borderId="0" xfId="46" applyFont="1" applyFill="1" applyProtection="1"/>
    <xf numFmtId="4" fontId="5" fillId="26" borderId="16" xfId="46" applyNumberFormat="1" applyFont="1" applyFill="1" applyBorder="1" applyAlignment="1" applyProtection="1">
      <alignment horizontal="right" vertical="center" wrapText="1"/>
      <protection locked="0"/>
    </xf>
    <xf numFmtId="0" fontId="5" fillId="0" borderId="21" xfId="46" applyFont="1" applyFill="1" applyBorder="1" applyAlignment="1" applyProtection="1">
      <alignment horizontal="right" wrapText="1"/>
      <protection locked="0"/>
    </xf>
    <xf numFmtId="0" fontId="5" fillId="0" borderId="21" xfId="46" applyFont="1" applyFill="1" applyBorder="1" applyAlignment="1" applyProtection="1">
      <alignment horizontal="center" wrapText="1"/>
      <protection locked="0"/>
    </xf>
    <xf numFmtId="49" fontId="30" fillId="0" borderId="16" xfId="0" applyNumberFormat="1" applyFont="1" applyFill="1" applyBorder="1" applyAlignment="1" applyProtection="1">
      <alignment horizontal="justify" vertical="center" wrapText="1"/>
      <protection locked="0"/>
    </xf>
    <xf numFmtId="49" fontId="5" fillId="0" borderId="16" xfId="0" applyNumberFormat="1" applyFont="1" applyFill="1" applyBorder="1" applyAlignment="1" applyProtection="1">
      <alignment horizontal="justify" vertical="center" wrapText="1"/>
      <protection locked="0"/>
    </xf>
    <xf numFmtId="49" fontId="5" fillId="0" borderId="16" xfId="0" applyNumberFormat="1" applyFont="1" applyFill="1" applyBorder="1" applyAlignment="1" applyProtection="1">
      <alignment horizontal="center" vertical="center" wrapText="1"/>
      <protection locked="0"/>
    </xf>
    <xf numFmtId="4" fontId="30" fillId="0" borderId="16" xfId="0" applyNumberFormat="1" applyFont="1" applyFill="1" applyBorder="1" applyAlignment="1" applyProtection="1">
      <alignment horizontal="right" vertical="center" wrapText="1"/>
      <protection locked="0"/>
    </xf>
    <xf numFmtId="4" fontId="30" fillId="26" borderId="16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16" xfId="0" applyNumberFormat="1" applyFont="1" applyFill="1" applyBorder="1" applyAlignment="1" applyProtection="1">
      <alignment horizontal="right" vertical="center" wrapText="1"/>
      <protection locked="0"/>
    </xf>
    <xf numFmtId="1" fontId="30" fillId="26" borderId="22" xfId="46" applyNumberFormat="1" applyFont="1" applyFill="1" applyBorder="1" applyAlignment="1" applyProtection="1">
      <alignment horizontal="center" vertical="center"/>
      <protection locked="0"/>
    </xf>
    <xf numFmtId="4" fontId="30" fillId="24" borderId="16" xfId="46" applyNumberFormat="1" applyFont="1" applyFill="1" applyBorder="1" applyAlignment="1" applyProtection="1">
      <alignment horizontal="right" vertical="center"/>
      <protection locked="0"/>
    </xf>
    <xf numFmtId="4" fontId="30" fillId="26" borderId="16" xfId="46" applyNumberFormat="1" applyFont="1" applyFill="1" applyBorder="1" applyAlignment="1" applyProtection="1">
      <alignment horizontal="right" vertical="center"/>
      <protection locked="0"/>
    </xf>
    <xf numFmtId="4" fontId="30" fillId="24" borderId="16" xfId="47" applyNumberFormat="1" applyFont="1" applyFill="1" applyBorder="1" applyAlignment="1" applyProtection="1">
      <alignment horizontal="right" vertical="center"/>
      <protection locked="0"/>
    </xf>
    <xf numFmtId="4" fontId="30" fillId="24" borderId="16" xfId="47" applyNumberFormat="1" applyFont="1" applyFill="1" applyBorder="1" applyAlignment="1" applyProtection="1">
      <alignment vertical="center"/>
      <protection locked="0"/>
    </xf>
    <xf numFmtId="4" fontId="30" fillId="26" borderId="16" xfId="47" applyNumberFormat="1" applyFont="1" applyFill="1" applyBorder="1" applyAlignment="1" applyProtection="1">
      <alignment vertical="center"/>
      <protection locked="0"/>
    </xf>
    <xf numFmtId="0" fontId="35" fillId="24" borderId="0" xfId="55" applyFont="1" applyFill="1" applyBorder="1" applyAlignment="1" applyProtection="1"/>
    <xf numFmtId="0" fontId="30" fillId="24" borderId="0" xfId="55" applyFont="1" applyFill="1" applyBorder="1" applyAlignment="1" applyProtection="1">
      <alignment horizontal="left"/>
    </xf>
    <xf numFmtId="0" fontId="30" fillId="24" borderId="0" xfId="55" applyFont="1" applyFill="1" applyBorder="1" applyAlignment="1" applyProtection="1">
      <alignment horizontal="left" vertical="top" wrapText="1"/>
    </xf>
    <xf numFmtId="1" fontId="5" fillId="0" borderId="16" xfId="46" applyNumberFormat="1" applyFont="1" applyFill="1" applyBorder="1" applyAlignment="1" applyProtection="1">
      <alignment horizontal="center" vertical="center" wrapText="1"/>
      <protection locked="0"/>
    </xf>
    <xf numFmtId="1" fontId="5" fillId="0" borderId="19" xfId="46" applyNumberFormat="1" applyFont="1" applyFill="1" applyBorder="1" applyAlignment="1" applyProtection="1">
      <alignment horizontal="left" wrapText="1"/>
      <protection locked="0"/>
    </xf>
    <xf numFmtId="0" fontId="30" fillId="24" borderId="16" xfId="46" applyFont="1" applyFill="1" applyBorder="1" applyAlignment="1" applyProtection="1">
      <alignment horizontal="left" vertical="center"/>
    </xf>
    <xf numFmtId="0" fontId="4" fillId="24" borderId="0" xfId="55" applyFont="1" applyFill="1" applyAlignment="1" applyProtection="1">
      <alignment wrapText="1"/>
    </xf>
    <xf numFmtId="0" fontId="4" fillId="24" borderId="0" xfId="55" applyFont="1" applyFill="1" applyAlignment="1" applyProtection="1">
      <alignment horizontal="left" wrapText="1"/>
    </xf>
    <xf numFmtId="0" fontId="30" fillId="24" borderId="0" xfId="55" applyFont="1" applyFill="1" applyAlignment="1" applyProtection="1">
      <alignment wrapText="1"/>
    </xf>
    <xf numFmtId="0" fontId="36" fillId="24" borderId="0" xfId="55" applyFont="1" applyFill="1" applyAlignment="1" applyProtection="1">
      <alignment horizontal="center" vertical="center"/>
    </xf>
    <xf numFmtId="4" fontId="30" fillId="24" borderId="0" xfId="46" applyNumberFormat="1" applyFont="1" applyFill="1" applyAlignment="1" applyProtection="1">
      <alignment horizontal="center" vertical="center"/>
    </xf>
    <xf numFmtId="0" fontId="72" fillId="27" borderId="0" xfId="0" applyFont="1" applyFill="1" applyAlignment="1" applyProtection="1">
      <alignment horizontal="left" vertical="top" wrapText="1"/>
      <protection locked="0"/>
    </xf>
    <xf numFmtId="0" fontId="5" fillId="0" borderId="20" xfId="46" applyFont="1" applyFill="1" applyBorder="1" applyAlignment="1" applyProtection="1">
      <alignment horizontal="left" vertical="center" wrapText="1"/>
      <protection locked="0"/>
    </xf>
    <xf numFmtId="0" fontId="5" fillId="0" borderId="20" xfId="46" applyFont="1" applyFill="1" applyBorder="1" applyAlignment="1" applyProtection="1">
      <alignment vertical="center" wrapText="1"/>
      <protection locked="0"/>
    </xf>
    <xf numFmtId="0" fontId="5" fillId="0" borderId="21" xfId="46" applyFont="1" applyFill="1" applyBorder="1" applyAlignment="1" applyProtection="1">
      <alignment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5" fillId="0" borderId="23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center" vertical="center" wrapText="1"/>
    </xf>
    <xf numFmtId="0" fontId="5" fillId="0" borderId="0" xfId="46" applyFont="1" applyFill="1" applyBorder="1" applyAlignment="1" applyProtection="1">
      <alignment horizontal="justify" vertical="center"/>
    </xf>
    <xf numFmtId="170" fontId="5" fillId="0" borderId="16" xfId="46" applyNumberFormat="1" applyFont="1" applyFill="1" applyBorder="1" applyAlignment="1" applyProtection="1">
      <alignment horizontal="right" vertical="center" wrapText="1"/>
      <protection locked="0"/>
    </xf>
    <xf numFmtId="0" fontId="5" fillId="0" borderId="22" xfId="46" applyFont="1" applyFill="1" applyBorder="1" applyAlignment="1" applyProtection="1">
      <alignment horizontal="right" wrapText="1"/>
    </xf>
    <xf numFmtId="0" fontId="5" fillId="0" borderId="22" xfId="46" applyFont="1" applyFill="1" applyBorder="1" applyAlignment="1" applyProtection="1">
      <alignment horizontal="right" wrapText="1"/>
      <protection locked="0"/>
    </xf>
    <xf numFmtId="0" fontId="5" fillId="0" borderId="0" xfId="46" applyFont="1" applyFill="1" applyBorder="1" applyAlignment="1" applyProtection="1">
      <alignment horizontal="right"/>
    </xf>
    <xf numFmtId="0" fontId="52" fillId="0" borderId="0" xfId="46" applyFont="1" applyFill="1" applyAlignment="1" applyProtection="1">
      <alignment horizontal="right"/>
    </xf>
    <xf numFmtId="0" fontId="5" fillId="0" borderId="20" xfId="46" applyFont="1" applyFill="1" applyBorder="1" applyAlignment="1" applyProtection="1">
      <alignment horizontal="center" wrapText="1"/>
      <protection locked="0"/>
    </xf>
    <xf numFmtId="0" fontId="73" fillId="0" borderId="0" xfId="46" applyFont="1" applyProtection="1">
      <protection locked="0"/>
    </xf>
    <xf numFmtId="1" fontId="5" fillId="25" borderId="16" xfId="46" applyNumberFormat="1" applyFont="1" applyFill="1" applyBorder="1" applyAlignment="1" applyProtection="1">
      <alignment horizontal="center" vertical="center" wrapText="1"/>
    </xf>
    <xf numFmtId="1" fontId="5" fillId="25" borderId="16" xfId="46" applyNumberFormat="1" applyFont="1" applyFill="1" applyBorder="1" applyAlignment="1" applyProtection="1">
      <alignment horizontal="center" vertical="center" wrapText="1"/>
      <protection locked="0"/>
    </xf>
    <xf numFmtId="0" fontId="71" fillId="27" borderId="0" xfId="55" applyFont="1" applyFill="1" applyAlignment="1" applyProtection="1">
      <alignment horizontal="left" vertical="top" wrapText="1"/>
    </xf>
    <xf numFmtId="49" fontId="71" fillId="27" borderId="0" xfId="0" applyNumberFormat="1" applyFont="1" applyFill="1" applyBorder="1" applyAlignment="1" applyProtection="1">
      <alignment horizontal="left" vertical="top" wrapText="1"/>
      <protection locked="0"/>
    </xf>
    <xf numFmtId="0" fontId="72" fillId="27" borderId="0" xfId="0" applyFont="1" applyFill="1" applyAlignment="1" applyProtection="1">
      <alignment horizontal="left" vertical="top" wrapText="1"/>
      <protection locked="0"/>
    </xf>
    <xf numFmtId="0" fontId="72" fillId="27" borderId="0" xfId="46" applyFont="1" applyFill="1" applyAlignment="1" applyProtection="1">
      <alignment horizontal="left" vertical="top" wrapText="1"/>
    </xf>
    <xf numFmtId="0" fontId="72" fillId="27" borderId="0" xfId="46" applyFont="1" applyFill="1" applyAlignment="1" applyProtection="1">
      <alignment horizontal="left" vertical="top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left" vertical="justify" wrapText="1"/>
    </xf>
    <xf numFmtId="0" fontId="72" fillId="29" borderId="0" xfId="46" applyFont="1" applyFill="1" applyBorder="1" applyProtection="1"/>
    <xf numFmtId="0" fontId="72" fillId="27" borderId="0" xfId="0" applyFont="1" applyFill="1" applyAlignment="1" applyProtection="1">
      <alignment horizontal="left" vertical="center"/>
      <protection locked="0"/>
    </xf>
    <xf numFmtId="0" fontId="72" fillId="29" borderId="0" xfId="46" applyFont="1" applyFill="1" applyBorder="1" applyAlignment="1" applyProtection="1">
      <alignment horizontal="left" vertical="center"/>
    </xf>
    <xf numFmtId="0" fontId="72" fillId="27" borderId="0" xfId="46" applyFont="1" applyFill="1" applyAlignment="1" applyProtection="1">
      <alignment horizontal="left" vertical="center"/>
    </xf>
    <xf numFmtId="0" fontId="74" fillId="0" borderId="16" xfId="0" applyNumberFormat="1" applyFont="1" applyFill="1" applyBorder="1" applyAlignment="1" applyProtection="1">
      <alignment horizontal="center" vertical="center" wrapText="1"/>
      <protection locked="0"/>
    </xf>
    <xf numFmtId="3" fontId="74" fillId="0" borderId="16" xfId="46" applyNumberFormat="1" applyFont="1" applyFill="1" applyBorder="1" applyAlignment="1" applyProtection="1">
      <alignment horizontal="right" vertical="center" wrapText="1" indent="2"/>
      <protection locked="0"/>
    </xf>
    <xf numFmtId="0" fontId="72" fillId="27" borderId="10" xfId="55" applyFont="1" applyFill="1" applyBorder="1" applyAlignment="1" applyProtection="1">
      <alignment horizontal="center" vertical="top" wrapText="1"/>
    </xf>
    <xf numFmtId="0" fontId="72" fillId="27" borderId="0" xfId="55" applyFont="1" applyFill="1" applyBorder="1" applyAlignment="1" applyProtection="1">
      <alignment horizontal="center" vertical="top" wrapText="1"/>
    </xf>
    <xf numFmtId="0" fontId="30" fillId="0" borderId="16" xfId="48" applyFont="1" applyFill="1" applyBorder="1" applyAlignment="1" applyProtection="1">
      <alignment horizontal="center" vertical="center" wrapText="1"/>
      <protection locked="0"/>
    </xf>
    <xf numFmtId="0" fontId="72" fillId="27" borderId="0" xfId="0" applyFont="1" applyFill="1" applyAlignment="1" applyProtection="1">
      <alignment horizontal="left" vertical="center"/>
    </xf>
    <xf numFmtId="0" fontId="30" fillId="0" borderId="16" xfId="46" applyFont="1" applyFill="1" applyBorder="1" applyAlignment="1" applyProtection="1">
      <alignment horizontal="left" vertical="center"/>
    </xf>
    <xf numFmtId="0" fontId="4" fillId="0" borderId="0" xfId="0" applyFont="1"/>
    <xf numFmtId="0" fontId="30" fillId="24" borderId="0" xfId="46" applyFont="1" applyFill="1" applyBorder="1" applyAlignment="1" applyProtection="1">
      <alignment horizontal="center" vertical="center"/>
    </xf>
    <xf numFmtId="10" fontId="30" fillId="24" borderId="0" xfId="0" applyNumberFormat="1" applyFont="1" applyFill="1" applyProtection="1"/>
    <xf numFmtId="168" fontId="30" fillId="24" borderId="0" xfId="0" applyNumberFormat="1" applyFont="1" applyFill="1" applyProtection="1"/>
    <xf numFmtId="4" fontId="30" fillId="24" borderId="0" xfId="0" applyNumberFormat="1" applyFont="1" applyFill="1" applyProtection="1"/>
    <xf numFmtId="0" fontId="30" fillId="24" borderId="16" xfId="46" applyFont="1" applyFill="1" applyBorder="1" applyAlignment="1" applyProtection="1">
      <alignment horizontal="justify" vertical="center" wrapText="1"/>
    </xf>
    <xf numFmtId="173" fontId="30" fillId="24" borderId="0" xfId="46" applyNumberFormat="1" applyFont="1" applyFill="1" applyProtection="1"/>
    <xf numFmtId="0" fontId="5" fillId="24" borderId="22" xfId="46" applyFont="1" applyFill="1" applyBorder="1" applyAlignment="1" applyProtection="1">
      <alignment horizontal="center" vertical="center"/>
      <protection locked="0"/>
    </xf>
    <xf numFmtId="0" fontId="30" fillId="24" borderId="0" xfId="0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0" xfId="55" applyFont="1" applyFill="1" applyBorder="1" applyAlignment="1" applyProtection="1"/>
    <xf numFmtId="0" fontId="30" fillId="24" borderId="0" xfId="55" applyFont="1" applyFill="1" applyBorder="1" applyAlignment="1" applyProtection="1">
      <alignment horizontal="left" vertical="center" wrapText="1"/>
    </xf>
    <xf numFmtId="0" fontId="30" fillId="24" borderId="0" xfId="55" applyFont="1" applyFill="1" applyBorder="1" applyAlignment="1" applyProtection="1">
      <alignment horizontal="justify" vertical="center" wrapText="1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3" xfId="55" applyFont="1" applyFill="1" applyBorder="1" applyAlignment="1" applyProtection="1">
      <alignment horizontal="center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0" fontId="30" fillId="24" borderId="0" xfId="55" applyFont="1" applyFill="1" applyBorder="1" applyAlignment="1" applyProtection="1">
      <alignment horizontal="left" wrapText="1"/>
    </xf>
    <xf numFmtId="0" fontId="30" fillId="24" borderId="0" xfId="55" applyFont="1" applyFill="1" applyBorder="1" applyAlignment="1" applyProtection="1">
      <alignment horizontal="center" vertical="center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0" xfId="55" applyFont="1" applyFill="1" applyBorder="1" applyAlignment="1" applyProtection="1">
      <alignment horizontal="left" vertical="top" wrapText="1"/>
    </xf>
    <xf numFmtId="49" fontId="30" fillId="24" borderId="0" xfId="0" applyNumberFormat="1" applyFont="1" applyFill="1" applyBorder="1" applyAlignment="1" applyProtection="1">
      <alignment horizontal="center"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5" fillId="0" borderId="23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Protection="1"/>
    <xf numFmtId="0" fontId="30" fillId="24" borderId="0" xfId="46" applyFont="1" applyFill="1" applyBorder="1" applyAlignment="1" applyProtection="1">
      <alignment horizontal="justify" vertical="center" wrapText="1"/>
    </xf>
    <xf numFmtId="0" fontId="30" fillId="24" borderId="0" xfId="46" applyFont="1" applyFill="1" applyBorder="1" applyAlignment="1" applyProtection="1">
      <alignment horizontal="center"/>
    </xf>
    <xf numFmtId="0" fontId="35" fillId="24" borderId="0" xfId="46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7" fillId="24" borderId="0" xfId="46" applyFont="1" applyFill="1" applyBorder="1" applyAlignment="1" applyProtection="1">
      <alignment horizontal="center" vertical="top" wrapText="1"/>
    </xf>
    <xf numFmtId="0" fontId="81" fillId="0" borderId="0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vertical="center"/>
    </xf>
    <xf numFmtId="0" fontId="30" fillId="24" borderId="0" xfId="55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vertical="center"/>
    </xf>
    <xf numFmtId="0" fontId="44" fillId="24" borderId="0" xfId="55" applyFont="1" applyFill="1" applyBorder="1" applyAlignment="1" applyProtection="1">
      <alignment horizontal="right" vertical="center" wrapText="1"/>
    </xf>
    <xf numFmtId="0" fontId="49" fillId="24" borderId="0" xfId="55" applyFont="1" applyFill="1" applyBorder="1" applyAlignment="1" applyProtection="1">
      <alignment horizontal="center" vertical="center" wrapText="1"/>
    </xf>
    <xf numFmtId="3" fontId="36" fillId="24" borderId="16" xfId="55" applyNumberFormat="1" applyFont="1" applyFill="1" applyBorder="1" applyAlignment="1" applyProtection="1">
      <alignment horizontal="center" vertical="center" wrapText="1"/>
    </xf>
    <xf numFmtId="0" fontId="36" fillId="24" borderId="0" xfId="55" applyFont="1" applyFill="1" applyBorder="1" applyAlignment="1" applyProtection="1">
      <alignment horizontal="center" vertical="center" wrapText="1"/>
    </xf>
    <xf numFmtId="0" fontId="36" fillId="24" borderId="0" xfId="55" applyFont="1" applyFill="1" applyBorder="1" applyAlignment="1" applyProtection="1">
      <alignment vertical="top" wrapText="1"/>
    </xf>
    <xf numFmtId="49" fontId="49" fillId="24" borderId="21" xfId="55" applyNumberFormat="1" applyFont="1" applyFill="1" applyBorder="1" applyAlignment="1" applyProtection="1">
      <alignment horizontal="center" vertical="center"/>
    </xf>
    <xf numFmtId="49" fontId="49" fillId="24" borderId="19" xfId="55" applyNumberFormat="1" applyFont="1" applyFill="1" applyBorder="1" applyAlignment="1" applyProtection="1">
      <alignment horizontal="center" vertical="center"/>
    </xf>
    <xf numFmtId="0" fontId="49" fillId="24" borderId="19" xfId="55" quotePrefix="1" applyFont="1" applyFill="1" applyBorder="1" applyAlignment="1" applyProtection="1">
      <alignment horizontal="center" vertical="center"/>
    </xf>
    <xf numFmtId="0" fontId="49" fillId="24" borderId="19" xfId="55" applyFont="1" applyFill="1" applyBorder="1" applyAlignment="1" applyProtection="1">
      <alignment horizontal="center" vertical="center"/>
    </xf>
    <xf numFmtId="49" fontId="49" fillId="24" borderId="19" xfId="55" quotePrefix="1" applyNumberFormat="1" applyFont="1" applyFill="1" applyBorder="1" applyAlignment="1" applyProtection="1">
      <alignment horizontal="center" vertical="center"/>
    </xf>
    <xf numFmtId="1" fontId="49" fillId="24" borderId="22" xfId="55" applyNumberFormat="1" applyFont="1" applyFill="1" applyBorder="1" applyAlignment="1" applyProtection="1">
      <alignment horizontal="center" vertical="center"/>
    </xf>
    <xf numFmtId="0" fontId="36" fillId="24" borderId="0" xfId="55" applyFont="1" applyFill="1" applyBorder="1" applyAlignment="1" applyProtection="1">
      <alignment horizontal="center" vertical="center"/>
    </xf>
    <xf numFmtId="0" fontId="30" fillId="24" borderId="0" xfId="55" applyFont="1" applyFill="1" applyAlignment="1" applyProtection="1">
      <alignment horizontal="center" vertical="center"/>
    </xf>
    <xf numFmtId="0" fontId="28" fillId="24" borderId="0" xfId="55" applyFont="1" applyFill="1" applyBorder="1" applyAlignment="1" applyProtection="1">
      <alignment horizontal="center" vertical="center" wrapText="1"/>
    </xf>
    <xf numFmtId="0" fontId="28" fillId="24" borderId="0" xfId="55" applyFont="1" applyFill="1" applyBorder="1" applyAlignment="1" applyProtection="1">
      <alignment horizontal="justify" vertical="top" wrapText="1"/>
    </xf>
    <xf numFmtId="0" fontId="28" fillId="24" borderId="0" xfId="55" applyFont="1" applyFill="1" applyProtection="1"/>
    <xf numFmtId="0" fontId="37" fillId="24" borderId="0" xfId="55" applyFont="1" applyFill="1" applyBorder="1" applyAlignment="1" applyProtection="1">
      <alignment vertical="top" wrapText="1"/>
    </xf>
    <xf numFmtId="0" fontId="30" fillId="24" borderId="0" xfId="55" applyFont="1" applyFill="1" applyBorder="1" applyAlignment="1" applyProtection="1">
      <alignment horizontal="right" vertical="center" wrapText="1"/>
    </xf>
    <xf numFmtId="0" fontId="30" fillId="24" borderId="0" xfId="55" applyFont="1" applyFill="1" applyBorder="1" applyAlignment="1" applyProtection="1">
      <alignment horizontal="right" vertical="center" indent="1"/>
    </xf>
    <xf numFmtId="0" fontId="30" fillId="24" borderId="0" xfId="55" applyFont="1" applyFill="1" applyBorder="1" applyAlignment="1" applyProtection="1">
      <alignment horizontal="right" vertical="center" wrapText="1" indent="1"/>
    </xf>
    <xf numFmtId="0" fontId="72" fillId="24" borderId="0" xfId="55" applyFont="1" applyFill="1" applyAlignment="1" applyProtection="1"/>
    <xf numFmtId="0" fontId="5" fillId="24" borderId="10" xfId="46" applyFont="1" applyFill="1" applyBorder="1" applyAlignment="1" applyProtection="1">
      <alignment vertical="center" wrapText="1"/>
    </xf>
    <xf numFmtId="0" fontId="5" fillId="24" borderId="0" xfId="46" applyFont="1" applyFill="1" applyBorder="1" applyAlignment="1" applyProtection="1">
      <alignment horizontal="left" vertical="center" wrapText="1"/>
    </xf>
    <xf numFmtId="0" fontId="5" fillId="24" borderId="0" xfId="46" applyFont="1" applyFill="1" applyBorder="1" applyAlignment="1" applyProtection="1">
      <alignment vertical="center" wrapText="1"/>
    </xf>
    <xf numFmtId="0" fontId="5" fillId="24" borderId="0" xfId="55" applyFont="1" applyFill="1" applyBorder="1" applyAlignment="1" applyProtection="1">
      <alignment horizontal="left" vertical="center" indent="1"/>
    </xf>
    <xf numFmtId="0" fontId="5" fillId="24" borderId="0" xfId="46" applyFont="1" applyFill="1" applyBorder="1" applyAlignment="1" applyProtection="1">
      <alignment horizontal="left" vertical="center" indent="1"/>
    </xf>
    <xf numFmtId="0" fontId="30" fillId="24" borderId="0" xfId="46" applyFont="1" applyFill="1" applyBorder="1" applyAlignment="1" applyProtection="1">
      <alignment horizontal="right" vertical="center" indent="1"/>
    </xf>
    <xf numFmtId="0" fontId="30" fillId="24" borderId="10" xfId="46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horizontal="justify" vertical="top" wrapText="1"/>
    </xf>
    <xf numFmtId="0" fontId="5" fillId="24" borderId="0" xfId="55" applyFont="1" applyFill="1" applyBorder="1" applyAlignment="1" applyProtection="1">
      <alignment horizontal="left" vertical="center" wrapText="1" indent="1"/>
    </xf>
    <xf numFmtId="0" fontId="72" fillId="24" borderId="0" xfId="55" applyFont="1" applyFill="1" applyAlignment="1" applyProtection="1">
      <alignment vertical="top"/>
    </xf>
    <xf numFmtId="0" fontId="30" fillId="24" borderId="10" xfId="55" applyFont="1" applyFill="1" applyBorder="1" applyAlignment="1" applyProtection="1">
      <alignment vertical="center" wrapText="1"/>
    </xf>
    <xf numFmtId="0" fontId="35" fillId="24" borderId="16" xfId="55" applyFont="1" applyFill="1" applyBorder="1" applyAlignment="1" applyProtection="1">
      <alignment horizontal="center" vertical="center" wrapText="1"/>
    </xf>
    <xf numFmtId="0" fontId="32" fillId="24" borderId="0" xfId="55" applyFont="1" applyFill="1" applyBorder="1" applyAlignment="1" applyProtection="1">
      <alignment vertical="center" wrapText="1"/>
    </xf>
    <xf numFmtId="0" fontId="29" fillId="24" borderId="0" xfId="55" applyFont="1" applyFill="1" applyBorder="1" applyAlignment="1" applyProtection="1">
      <alignment horizontal="center" vertical="center" wrapText="1"/>
    </xf>
    <xf numFmtId="0" fontId="25" fillId="0" borderId="0" xfId="46" applyFont="1" applyFill="1" applyBorder="1" applyProtection="1"/>
    <xf numFmtId="0" fontId="37" fillId="0" borderId="0" xfId="46" applyFont="1" applyFill="1" applyBorder="1" applyAlignment="1" applyProtection="1">
      <alignment horizontal="justify" vertical="center" wrapText="1"/>
    </xf>
    <xf numFmtId="0" fontId="25" fillId="0" borderId="0" xfId="46" applyFont="1" applyFill="1" applyProtection="1"/>
    <xf numFmtId="0" fontId="79" fillId="0" borderId="0" xfId="46" applyFont="1" applyFill="1" applyBorder="1" applyAlignment="1" applyProtection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top" wrapText="1"/>
    </xf>
    <xf numFmtId="0" fontId="82" fillId="0" borderId="0" xfId="46" applyFont="1" applyFill="1" applyAlignment="1">
      <alignment horizontal="justify" vertical="center" wrapText="1"/>
    </xf>
    <xf numFmtId="0" fontId="87" fillId="0" borderId="0" xfId="46" applyFont="1" applyFill="1" applyBorder="1" applyAlignment="1">
      <alignment horizontal="justify" vertical="center" wrapText="1"/>
    </xf>
    <xf numFmtId="0" fontId="87" fillId="0" borderId="0" xfId="46" applyFont="1" applyFill="1" applyBorder="1" applyAlignment="1" applyProtection="1">
      <alignment horizontal="justify" vertical="center" wrapText="1"/>
    </xf>
    <xf numFmtId="0" fontId="82" fillId="0" borderId="0" xfId="46" applyFont="1" applyFill="1" applyBorder="1" applyAlignment="1">
      <alignment horizontal="justify" vertical="center" wrapText="1"/>
    </xf>
    <xf numFmtId="0" fontId="25" fillId="0" borderId="0" xfId="46" applyFont="1" applyFill="1" applyAlignment="1" applyProtection="1"/>
    <xf numFmtId="0" fontId="86" fillId="0" borderId="0" xfId="46" applyFont="1" applyFill="1" applyBorder="1" applyProtection="1"/>
    <xf numFmtId="0" fontId="86" fillId="0" borderId="0" xfId="46" applyFont="1" applyFill="1" applyBorder="1" applyAlignment="1" applyProtection="1">
      <alignment horizontal="center"/>
    </xf>
    <xf numFmtId="0" fontId="90" fillId="0" borderId="0" xfId="46" applyFont="1" applyFill="1" applyBorder="1" applyAlignment="1" applyProtection="1">
      <alignment vertical="center" wrapText="1"/>
    </xf>
    <xf numFmtId="0" fontId="86" fillId="0" borderId="0" xfId="46" applyFont="1" applyFill="1" applyBorder="1" applyAlignment="1" applyProtection="1">
      <alignment vertical="center"/>
    </xf>
    <xf numFmtId="0" fontId="90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center" vertical="top"/>
    </xf>
    <xf numFmtId="0" fontId="86" fillId="0" borderId="0" xfId="46" applyFont="1" applyFill="1" applyBorder="1" applyAlignment="1">
      <alignment vertical="center"/>
    </xf>
    <xf numFmtId="0" fontId="78" fillId="0" borderId="0" xfId="46" applyFont="1" applyFill="1" applyBorder="1" applyAlignment="1" applyProtection="1">
      <alignment vertical="center"/>
    </xf>
    <xf numFmtId="0" fontId="5" fillId="0" borderId="0" xfId="46" applyFont="1" applyFill="1" applyBorder="1" applyAlignment="1" applyProtection="1">
      <alignment vertical="center" wrapText="1"/>
    </xf>
    <xf numFmtId="0" fontId="5" fillId="0" borderId="0" xfId="46" applyFont="1" applyFill="1" applyBorder="1" applyAlignment="1" applyProtection="1">
      <alignment horizontal="center" vertical="top"/>
    </xf>
    <xf numFmtId="0" fontId="86" fillId="0" borderId="0" xfId="46" applyFont="1" applyFill="1" applyBorder="1" applyAlignment="1" applyProtection="1">
      <alignment horizontal="justify" vertical="center"/>
    </xf>
    <xf numFmtId="0" fontId="33" fillId="0" borderId="0" xfId="46" applyFont="1" applyFill="1" applyBorder="1" applyAlignment="1" applyProtection="1">
      <alignment horizontal="center" vertical="top" wrapText="1"/>
    </xf>
    <xf numFmtId="0" fontId="89" fillId="0" borderId="0" xfId="46" applyFont="1" applyFill="1" applyBorder="1" applyAlignment="1" applyProtection="1">
      <alignment horizontal="justify" vertical="center"/>
    </xf>
    <xf numFmtId="0" fontId="89" fillId="0" borderId="0" xfId="46" applyFont="1" applyFill="1" applyBorder="1" applyAlignment="1" applyProtection="1">
      <alignment vertical="center"/>
    </xf>
    <xf numFmtId="0" fontId="37" fillId="0" borderId="0" xfId="46" applyFont="1" applyFill="1" applyBorder="1" applyAlignment="1" applyProtection="1">
      <alignment horizontal="center" vertical="top" wrapText="1"/>
    </xf>
    <xf numFmtId="0" fontId="78" fillId="0" borderId="0" xfId="46" applyFont="1" applyFill="1" applyBorder="1" applyAlignment="1" applyProtection="1">
      <alignment vertical="center" wrapText="1"/>
    </xf>
    <xf numFmtId="0" fontId="5" fillId="0" borderId="0" xfId="46" applyFont="1" applyFill="1" applyBorder="1" applyAlignment="1" applyProtection="1">
      <alignment vertical="top" wrapText="1"/>
    </xf>
    <xf numFmtId="0" fontId="5" fillId="0" borderId="16" xfId="46" applyFont="1" applyFill="1" applyBorder="1" applyAlignment="1" applyProtection="1">
      <alignment horizontal="justify" vertical="top" wrapText="1"/>
    </xf>
    <xf numFmtId="0" fontId="4" fillId="0" borderId="0" xfId="46" applyFont="1" applyFill="1" applyBorder="1" applyProtection="1"/>
    <xf numFmtId="0" fontId="4" fillId="0" borderId="0" xfId="46" applyFont="1" applyFill="1" applyBorder="1" applyAlignment="1" applyProtection="1">
      <alignment vertical="center"/>
      <protection locked="0"/>
    </xf>
    <xf numFmtId="0" fontId="4" fillId="0" borderId="0" xfId="46" applyFont="1" applyFill="1" applyBorder="1" applyAlignment="1" applyProtection="1"/>
    <xf numFmtId="0" fontId="86" fillId="0" borderId="0" xfId="46" applyFont="1" applyFill="1" applyBorder="1" applyAlignment="1" applyProtection="1"/>
    <xf numFmtId="0" fontId="4" fillId="0" borderId="0" xfId="46" applyFont="1" applyFill="1" applyBorder="1" applyAlignment="1" applyProtection="1">
      <alignment horizontal="center" vertical="top"/>
    </xf>
    <xf numFmtId="0" fontId="4" fillId="0" borderId="0" xfId="46" applyFont="1" applyFill="1" applyBorder="1" applyAlignment="1" applyProtection="1">
      <alignment horizontal="justify" vertical="center"/>
      <protection locked="0"/>
    </xf>
    <xf numFmtId="0" fontId="4" fillId="0" borderId="0" xfId="46" applyFont="1" applyFill="1" applyBorder="1" applyAlignment="1" applyProtection="1">
      <alignment horizontal="center"/>
    </xf>
    <xf numFmtId="0" fontId="4" fillId="0" borderId="13" xfId="46" applyFill="1" applyBorder="1" applyAlignment="1">
      <alignment horizontal="justify" vertical="top" wrapText="1"/>
    </xf>
    <xf numFmtId="0" fontId="32" fillId="0" borderId="18" xfId="46" applyFont="1" applyFill="1" applyBorder="1" applyAlignment="1" applyProtection="1">
      <alignment vertical="top"/>
    </xf>
    <xf numFmtId="0" fontId="37" fillId="24" borderId="0" xfId="55" applyFont="1" applyFill="1" applyBorder="1" applyAlignment="1" applyProtection="1">
      <alignment horizontal="center" vertical="center" wrapText="1"/>
    </xf>
    <xf numFmtId="0" fontId="5" fillId="24" borderId="0" xfId="55" applyFont="1" applyFill="1" applyBorder="1" applyAlignment="1" applyProtection="1">
      <alignment horizontal="justify" vertical="center" wrapText="1"/>
    </xf>
    <xf numFmtId="0" fontId="30" fillId="24" borderId="12" xfId="55" applyFont="1" applyFill="1" applyBorder="1" applyProtection="1"/>
    <xf numFmtId="0" fontId="37" fillId="24" borderId="10" xfId="0" applyFont="1" applyFill="1" applyBorder="1" applyAlignment="1" applyProtection="1">
      <alignment vertical="center"/>
    </xf>
    <xf numFmtId="3" fontId="30" fillId="24" borderId="16" xfId="55" applyNumberFormat="1" applyFont="1" applyFill="1" applyBorder="1" applyAlignment="1" applyProtection="1">
      <alignment horizontal="center" vertical="center" wrapText="1"/>
    </xf>
    <xf numFmtId="49" fontId="71" fillId="27" borderId="0" xfId="0" applyNumberFormat="1" applyFont="1" applyFill="1" applyBorder="1" applyAlignment="1" applyProtection="1">
      <alignment horizontal="left" vertical="top" wrapText="1"/>
    </xf>
    <xf numFmtId="4" fontId="30" fillId="24" borderId="0" xfId="46" applyNumberFormat="1" applyFont="1" applyFill="1" applyProtection="1"/>
    <xf numFmtId="0" fontId="30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Protection="1"/>
    <xf numFmtId="0" fontId="72" fillId="27" borderId="0" xfId="0" applyFont="1" applyFill="1" applyAlignment="1" applyProtection="1">
      <alignment horizontal="left" vertical="top"/>
      <protection locked="0"/>
    </xf>
    <xf numFmtId="0" fontId="30" fillId="0" borderId="20" xfId="46" applyFont="1" applyFill="1" applyBorder="1" applyAlignment="1" applyProtection="1">
      <alignment horizontal="justify" vertical="center" wrapText="1"/>
    </xf>
    <xf numFmtId="0" fontId="30" fillId="24" borderId="16" xfId="46" applyFont="1" applyFill="1" applyBorder="1" applyAlignment="1" applyProtection="1">
      <alignment horizontal="left" vertical="justify" wrapText="1"/>
    </xf>
    <xf numFmtId="0" fontId="30" fillId="0" borderId="16" xfId="46" applyFont="1" applyFill="1" applyBorder="1" applyAlignment="1" applyProtection="1">
      <alignment horizontal="center" vertical="center" wrapText="1"/>
    </xf>
    <xf numFmtId="0" fontId="29" fillId="0" borderId="0" xfId="46" applyFont="1" applyFill="1" applyBorder="1" applyAlignment="1" applyProtection="1">
      <alignment horizontal="center" vertical="top"/>
    </xf>
    <xf numFmtId="0" fontId="29" fillId="0" borderId="0" xfId="46" applyFont="1" applyFill="1" applyBorder="1" applyAlignment="1" applyProtection="1">
      <alignment horizontal="left"/>
    </xf>
    <xf numFmtId="0" fontId="35" fillId="0" borderId="0" xfId="46" applyFont="1" applyFill="1" applyBorder="1" applyAlignment="1" applyProtection="1">
      <alignment horizontal="center" vertical="top" wrapText="1"/>
    </xf>
    <xf numFmtId="0" fontId="35" fillId="0" borderId="0" xfId="46" applyFont="1" applyFill="1" applyBorder="1" applyAlignment="1" applyProtection="1">
      <alignment horizontal="left" vertical="center" wrapText="1"/>
    </xf>
    <xf numFmtId="0" fontId="30" fillId="0" borderId="0" xfId="46" applyFont="1" applyFill="1" applyBorder="1" applyAlignment="1" applyProtection="1">
      <alignment horizontal="left" vertical="center" wrapText="1"/>
    </xf>
    <xf numFmtId="0" fontId="4" fillId="0" borderId="0" xfId="46" applyFont="1" applyFill="1" applyBorder="1" applyAlignment="1" applyProtection="1">
      <alignment vertical="center"/>
    </xf>
    <xf numFmtId="0" fontId="5" fillId="0" borderId="0" xfId="46" applyFont="1" applyFill="1" applyBorder="1" applyAlignment="1" applyProtection="1">
      <alignment horizontal="center" wrapText="1"/>
    </xf>
    <xf numFmtId="0" fontId="25" fillId="0" borderId="14" xfId="0" applyFont="1" applyFill="1" applyBorder="1" applyProtection="1"/>
    <xf numFmtId="0" fontId="25" fillId="0" borderId="12" xfId="0" applyFont="1" applyFill="1" applyBorder="1" applyProtection="1"/>
    <xf numFmtId="0" fontId="25" fillId="0" borderId="15" xfId="0" applyFont="1" applyFill="1" applyBorder="1" applyProtection="1"/>
    <xf numFmtId="0" fontId="4" fillId="0" borderId="0" xfId="0" applyFont="1" applyFill="1" applyBorder="1" applyAlignment="1" applyProtection="1"/>
    <xf numFmtId="0" fontId="4" fillId="0" borderId="13" xfId="0" applyFont="1" applyFill="1" applyBorder="1" applyAlignment="1" applyProtection="1"/>
    <xf numFmtId="0" fontId="4" fillId="0" borderId="10" xfId="0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Protection="1"/>
    <xf numFmtId="0" fontId="4" fillId="0" borderId="13" xfId="0" applyFont="1" applyFill="1" applyBorder="1" applyProtection="1"/>
    <xf numFmtId="0" fontId="43" fillId="0" borderId="0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right"/>
    </xf>
    <xf numFmtId="0" fontId="4" fillId="0" borderId="13" xfId="0" applyFont="1" applyFill="1" applyBorder="1" applyAlignment="1" applyProtection="1">
      <alignment horizontal="center"/>
    </xf>
    <xf numFmtId="0" fontId="43" fillId="0" borderId="0" xfId="0" applyFont="1" applyFill="1" applyBorder="1" applyAlignment="1" applyProtection="1">
      <alignment wrapText="1"/>
    </xf>
    <xf numFmtId="0" fontId="29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wrapText="1"/>
    </xf>
    <xf numFmtId="0" fontId="30" fillId="0" borderId="10" xfId="0" applyFont="1" applyFill="1" applyBorder="1" applyProtection="1"/>
    <xf numFmtId="0" fontId="30" fillId="0" borderId="10" xfId="0" applyFont="1" applyFill="1" applyBorder="1" applyAlignment="1" applyProtection="1">
      <alignment vertical="top"/>
    </xf>
    <xf numFmtId="0" fontId="30" fillId="0" borderId="14" xfId="46" applyFont="1" applyFill="1" applyBorder="1" applyAlignment="1" applyProtection="1">
      <alignment horizontal="left" wrapText="1"/>
    </xf>
    <xf numFmtId="0" fontId="30" fillId="0" borderId="12" xfId="46" applyFont="1" applyFill="1" applyBorder="1" applyAlignment="1" applyProtection="1">
      <alignment horizontal="left" wrapText="1"/>
    </xf>
    <xf numFmtId="0" fontId="30" fillId="0" borderId="12" xfId="46" applyFont="1" applyFill="1" applyBorder="1" applyProtection="1"/>
    <xf numFmtId="0" fontId="30" fillId="0" borderId="15" xfId="46" applyFont="1" applyFill="1" applyBorder="1" applyProtection="1"/>
    <xf numFmtId="0" fontId="30" fillId="0" borderId="10" xfId="46" applyFont="1" applyFill="1" applyBorder="1" applyAlignment="1" applyProtection="1">
      <alignment horizontal="left" wrapText="1"/>
    </xf>
    <xf numFmtId="0" fontId="30" fillId="0" borderId="13" xfId="46" applyFont="1" applyFill="1" applyBorder="1" applyProtection="1"/>
    <xf numFmtId="0" fontId="30" fillId="0" borderId="17" xfId="46" applyFont="1" applyFill="1" applyBorder="1" applyAlignment="1" applyProtection="1">
      <alignment horizontal="left" wrapText="1"/>
    </xf>
    <xf numFmtId="0" fontId="30" fillId="0" borderId="11" xfId="46" applyFont="1" applyFill="1" applyBorder="1" applyAlignment="1" applyProtection="1">
      <alignment horizontal="left" wrapText="1"/>
    </xf>
    <xf numFmtId="0" fontId="30" fillId="0" borderId="11" xfId="46" applyFont="1" applyFill="1" applyBorder="1" applyProtection="1"/>
    <xf numFmtId="0" fontId="30" fillId="0" borderId="18" xfId="46" applyFont="1" applyFill="1" applyBorder="1" applyProtection="1"/>
    <xf numFmtId="0" fontId="36" fillId="0" borderId="0" xfId="0" applyFont="1" applyFill="1" applyBorder="1" applyAlignment="1" applyProtection="1">
      <alignment wrapText="1"/>
    </xf>
    <xf numFmtId="9" fontId="29" fillId="0" borderId="0" xfId="0" applyNumberFormat="1" applyFont="1" applyFill="1" applyBorder="1" applyAlignment="1" applyProtection="1">
      <alignment horizontal="center"/>
    </xf>
    <xf numFmtId="0" fontId="37" fillId="0" borderId="13" xfId="0" applyFont="1" applyFill="1" applyBorder="1" applyAlignment="1" applyProtection="1">
      <alignment vertical="center" wrapText="1"/>
    </xf>
    <xf numFmtId="0" fontId="37" fillId="0" borderId="13" xfId="0" applyFont="1" applyFill="1" applyBorder="1" applyAlignment="1" applyProtection="1">
      <alignment horizontal="left" vertical="center" wrapText="1"/>
    </xf>
    <xf numFmtId="0" fontId="5" fillId="0" borderId="18" xfId="0" applyFont="1" applyFill="1" applyBorder="1" applyAlignment="1" applyProtection="1">
      <alignment horizontal="left" vertical="center" wrapText="1"/>
    </xf>
    <xf numFmtId="0" fontId="4" fillId="24" borderId="11" xfId="46" applyFont="1" applyFill="1" applyBorder="1" applyAlignment="1" applyProtection="1">
      <alignment horizontal="center"/>
      <protection locked="0"/>
    </xf>
    <xf numFmtId="0" fontId="30" fillId="0" borderId="0" xfId="59" applyFont="1" applyFill="1" applyBorder="1" applyProtection="1"/>
    <xf numFmtId="0" fontId="30" fillId="0" borderId="0" xfId="59" applyFont="1" applyFill="1" applyProtection="1"/>
    <xf numFmtId="0" fontId="30" fillId="0" borderId="0" xfId="59" applyFont="1" applyFill="1" applyBorder="1" applyAlignment="1" applyProtection="1">
      <alignment horizontal="center"/>
    </xf>
    <xf numFmtId="0" fontId="30" fillId="0" borderId="0" xfId="59" applyFont="1" applyFill="1" applyBorder="1" applyAlignment="1" applyProtection="1">
      <alignment horizontal="right"/>
    </xf>
    <xf numFmtId="0" fontId="29" fillId="0" borderId="0" xfId="59" applyFont="1" applyFill="1" applyBorder="1" applyAlignment="1" applyProtection="1">
      <alignment horizontal="justify" wrapText="1"/>
    </xf>
    <xf numFmtId="0" fontId="30" fillId="0" borderId="0" xfId="59" applyFont="1" applyFill="1" applyBorder="1" applyAlignment="1" applyProtection="1"/>
    <xf numFmtId="0" fontId="35" fillId="0" borderId="0" xfId="59" applyFont="1" applyFill="1" applyBorder="1" applyAlignment="1" applyProtection="1">
      <alignment horizontal="left" vertical="center"/>
    </xf>
    <xf numFmtId="0" fontId="30" fillId="0" borderId="0" xfId="59" applyFont="1" applyFill="1" applyBorder="1" applyAlignment="1" applyProtection="1">
      <alignment horizontal="left"/>
    </xf>
    <xf numFmtId="0" fontId="30" fillId="0" borderId="0" xfId="59" applyFont="1" applyFill="1" applyBorder="1" applyAlignment="1" applyProtection="1">
      <alignment wrapText="1"/>
    </xf>
    <xf numFmtId="0" fontId="30" fillId="0" borderId="26" xfId="46" applyFont="1" applyFill="1" applyBorder="1" applyAlignment="1" applyProtection="1"/>
    <xf numFmtId="0" fontId="37" fillId="0" borderId="0" xfId="46" applyFont="1" applyFill="1" applyBorder="1" applyAlignment="1" applyProtection="1">
      <alignment wrapText="1"/>
    </xf>
    <xf numFmtId="0" fontId="30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center" vertical="center"/>
      <protection locked="0"/>
    </xf>
    <xf numFmtId="0" fontId="30" fillId="0" borderId="16" xfId="55" applyFont="1" applyFill="1" applyBorder="1" applyAlignment="1" applyProtection="1">
      <alignment horizontal="center" vertical="center"/>
      <protection locked="0"/>
    </xf>
    <xf numFmtId="0" fontId="30" fillId="24" borderId="0" xfId="55" applyFont="1" applyFill="1" applyBorder="1" applyAlignment="1" applyProtection="1">
      <alignment horizontal="center" vertical="center" wrapText="1"/>
      <protection locked="0"/>
    </xf>
    <xf numFmtId="0" fontId="30" fillId="24" borderId="0" xfId="55" applyFont="1" applyFill="1" applyBorder="1" applyAlignment="1" applyProtection="1">
      <alignment horizontal="justify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35" fillId="24" borderId="16" xfId="55" applyFont="1" applyFill="1" applyBorder="1" applyAlignment="1" applyProtection="1">
      <alignment horizontal="center" vertical="center" wrapText="1"/>
      <protection locked="0"/>
    </xf>
    <xf numFmtId="0" fontId="30" fillId="25" borderId="0" xfId="55" applyFont="1" applyFill="1" applyBorder="1" applyProtection="1"/>
    <xf numFmtId="0" fontId="52" fillId="24" borderId="0" xfId="46" applyFont="1" applyFill="1" applyBorder="1" applyProtection="1"/>
    <xf numFmtId="0" fontId="25" fillId="25" borderId="0" xfId="46" applyFont="1" applyFill="1" applyBorder="1" applyProtection="1"/>
    <xf numFmtId="0" fontId="37" fillId="25" borderId="0" xfId="46" applyFont="1" applyFill="1" applyBorder="1" applyAlignment="1" applyProtection="1">
      <alignment horizontal="justify" vertical="center" wrapText="1"/>
    </xf>
    <xf numFmtId="0" fontId="79" fillId="25" borderId="0" xfId="46" applyFont="1" applyFill="1" applyBorder="1" applyAlignment="1" applyProtection="1">
      <alignment horizontal="justify" vertical="center" wrapText="1"/>
    </xf>
    <xf numFmtId="0" fontId="25" fillId="25" borderId="0" xfId="46" applyFont="1" applyFill="1" applyProtection="1"/>
    <xf numFmtId="0" fontId="29" fillId="25" borderId="0" xfId="0" applyFont="1" applyFill="1" applyBorder="1" applyAlignment="1" applyProtection="1">
      <alignment vertical="center"/>
    </xf>
    <xf numFmtId="0" fontId="4" fillId="25" borderId="0" xfId="0" applyFont="1" applyFill="1" applyBorder="1" applyProtection="1"/>
    <xf numFmtId="0" fontId="25" fillId="25" borderId="0" xfId="0" applyFont="1" applyFill="1" applyBorder="1" applyProtection="1"/>
    <xf numFmtId="0" fontId="25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center" vertical="top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0" fontId="30" fillId="24" borderId="21" xfId="55" applyFont="1" applyFill="1" applyBorder="1" applyAlignment="1" applyProtection="1">
      <alignment horizontal="center" vertical="center" wrapText="1"/>
      <protection locked="0"/>
    </xf>
    <xf numFmtId="0" fontId="5" fillId="24" borderId="22" xfId="46" applyFont="1" applyFill="1" applyBorder="1" applyAlignment="1" applyProtection="1">
      <alignment horizontal="center" vertical="center"/>
      <protection locked="0"/>
    </xf>
    <xf numFmtId="49" fontId="30" fillId="24" borderId="21" xfId="55" applyNumberFormat="1" applyFont="1" applyFill="1" applyBorder="1" applyAlignment="1" applyProtection="1">
      <alignment horizontal="center" vertical="center" wrapText="1"/>
      <protection locked="0"/>
    </xf>
    <xf numFmtId="0" fontId="30" fillId="24" borderId="19" xfId="55" applyFont="1" applyFill="1" applyBorder="1" applyAlignment="1" applyProtection="1">
      <alignment vertical="center" wrapText="1"/>
      <protection locked="0"/>
    </xf>
    <xf numFmtId="0" fontId="30" fillId="24" borderId="22" xfId="55" applyFont="1" applyFill="1" applyBorder="1" applyAlignment="1" applyProtection="1">
      <alignment vertical="center" wrapText="1"/>
      <protection locked="0"/>
    </xf>
    <xf numFmtId="0" fontId="30" fillId="24" borderId="19" xfId="55" quotePrefix="1" applyFont="1" applyFill="1" applyBorder="1" applyAlignment="1" applyProtection="1">
      <alignment horizontal="center" vertical="center"/>
      <protection locked="0"/>
    </xf>
    <xf numFmtId="0" fontId="30" fillId="24" borderId="22" xfId="55" applyFont="1" applyFill="1" applyBorder="1" applyProtection="1">
      <protection locked="0"/>
    </xf>
    <xf numFmtId="1" fontId="30" fillId="24" borderId="16" xfId="55" applyNumberFormat="1" applyFont="1" applyFill="1" applyBorder="1" applyAlignment="1" applyProtection="1">
      <alignment horizontal="center" vertical="center" wrapText="1"/>
      <protection locked="0"/>
    </xf>
    <xf numFmtId="0" fontId="30" fillId="24" borderId="16" xfId="55" applyFont="1" applyFill="1" applyBorder="1" applyProtection="1">
      <protection locked="0"/>
    </xf>
    <xf numFmtId="0" fontId="30" fillId="24" borderId="16" xfId="55" applyFont="1" applyFill="1" applyBorder="1" applyAlignment="1" applyProtection="1">
      <alignment vertical="center"/>
      <protection locked="0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left" vertical="center" wrapText="1"/>
      <protection locked="0"/>
    </xf>
    <xf numFmtId="0" fontId="5" fillId="0" borderId="0" xfId="46" applyFont="1" applyFill="1" applyBorder="1" applyAlignment="1" applyProtection="1">
      <alignment horizontal="center" vertical="top" wrapText="1"/>
    </xf>
    <xf numFmtId="0" fontId="5" fillId="0" borderId="0" xfId="46" applyFont="1" applyFill="1" applyBorder="1" applyAlignment="1" applyProtection="1">
      <alignment horizontal="justify" vertical="center" wrapText="1"/>
    </xf>
    <xf numFmtId="0" fontId="31" fillId="0" borderId="0" xfId="46" applyFont="1" applyFill="1" applyBorder="1" applyAlignment="1" applyProtection="1">
      <alignment horizontal="justify" vertical="center" wrapText="1"/>
    </xf>
    <xf numFmtId="49" fontId="4" fillId="0" borderId="0" xfId="46" applyNumberFormat="1" applyFont="1" applyFill="1" applyBorder="1" applyAlignment="1" applyProtection="1">
      <alignment horizontal="center"/>
      <protection locked="0"/>
    </xf>
    <xf numFmtId="0" fontId="37" fillId="0" borderId="0" xfId="46" applyFont="1" applyFill="1" applyBorder="1" applyAlignment="1" applyProtection="1">
      <alignment horizontal="center"/>
    </xf>
    <xf numFmtId="49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Font="1" applyFill="1" applyBorder="1" applyAlignment="1" applyProtection="1">
      <alignment horizontal="justify" vertical="top" wrapText="1"/>
    </xf>
    <xf numFmtId="0" fontId="5" fillId="0" borderId="0" xfId="46" applyFont="1" applyFill="1" applyBorder="1" applyAlignment="1">
      <alignment horizontal="justify" vertical="center" wrapText="1"/>
    </xf>
    <xf numFmtId="0" fontId="37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justify" vertical="top" wrapText="1"/>
    </xf>
    <xf numFmtId="176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4" fillId="0" borderId="0" xfId="46" applyFill="1" applyBorder="1" applyAlignment="1">
      <alignment horizontal="justify" vertical="top" wrapText="1"/>
    </xf>
    <xf numFmtId="0" fontId="37" fillId="0" borderId="0" xfId="46" applyFont="1" applyFill="1" applyBorder="1" applyAlignment="1" applyProtection="1">
      <alignment horizontal="justify" vertical="top" wrapText="1"/>
    </xf>
    <xf numFmtId="0" fontId="4" fillId="0" borderId="0" xfId="46" applyFill="1" applyAlignment="1">
      <alignment horizontal="justify" vertical="top" wrapText="1"/>
    </xf>
    <xf numFmtId="0" fontId="4" fillId="0" borderId="0" xfId="46" applyFont="1" applyFill="1" applyBorder="1" applyAlignment="1" applyProtection="1">
      <alignment horizontal="justify" vertical="center"/>
    </xf>
    <xf numFmtId="49" fontId="5" fillId="0" borderId="0" xfId="46" applyNumberFormat="1" applyFont="1" applyFill="1" applyBorder="1" applyAlignment="1" applyProtection="1">
      <alignment horizontal="left" vertical="top"/>
      <protection locked="0"/>
    </xf>
    <xf numFmtId="49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vertical="center"/>
      <protection locked="0"/>
    </xf>
    <xf numFmtId="0" fontId="5" fillId="0" borderId="0" xfId="46" applyFont="1" applyFill="1" applyBorder="1" applyAlignment="1" applyProtection="1">
      <alignment horizontal="center" vertical="center"/>
    </xf>
    <xf numFmtId="0" fontId="5" fillId="0" borderId="0" xfId="46" applyFont="1" applyFill="1" applyBorder="1" applyAlignment="1" applyProtection="1">
      <alignment horizontal="center" vertical="center" wrapText="1"/>
    </xf>
    <xf numFmtId="0" fontId="5" fillId="0" borderId="0" xfId="46" applyNumberFormat="1" applyFont="1" applyFill="1" applyBorder="1" applyAlignment="1" applyProtection="1">
      <alignment horizontal="center" vertical="top"/>
    </xf>
    <xf numFmtId="0" fontId="5" fillId="0" borderId="0" xfId="46" applyNumberFormat="1" applyFont="1" applyFill="1" applyBorder="1" applyAlignment="1" applyProtection="1">
      <alignment horizontal="center" vertical="top" wrapText="1"/>
    </xf>
    <xf numFmtId="0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NumberFormat="1" applyFont="1" applyFill="1" applyBorder="1" applyAlignment="1" applyProtection="1">
      <alignment horizontal="justify" vertical="top" wrapText="1"/>
    </xf>
    <xf numFmtId="0" fontId="86" fillId="0" borderId="0" xfId="46" applyNumberFormat="1" applyFont="1" applyFill="1" applyBorder="1" applyAlignment="1" applyProtection="1">
      <alignment horizontal="justify" vertical="center"/>
    </xf>
    <xf numFmtId="0" fontId="86" fillId="0" borderId="0" xfId="46" applyNumberFormat="1" applyFont="1" applyFill="1" applyBorder="1" applyAlignment="1" applyProtection="1">
      <alignment vertical="center"/>
    </xf>
    <xf numFmtId="49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>
      <alignment horizontal="justify" vertical="top" wrapText="1"/>
    </xf>
    <xf numFmtId="0" fontId="5" fillId="0" borderId="0" xfId="46" applyNumberFormat="1" applyFont="1" applyFill="1" applyAlignment="1" applyProtection="1">
      <alignment horizontal="justify" vertical="center" wrapText="1"/>
      <protection locked="0"/>
    </xf>
    <xf numFmtId="0" fontId="5" fillId="0" borderId="13" xfId="46" applyNumberFormat="1" applyFont="1" applyFill="1" applyBorder="1" applyAlignment="1">
      <alignment horizontal="justify" vertical="center" wrapText="1"/>
    </xf>
    <xf numFmtId="49" fontId="4" fillId="0" borderId="0" xfId="46" applyNumberFormat="1" applyFont="1" applyFill="1" applyAlignment="1" applyProtection="1">
      <alignment horizontal="justify" vertical="center" wrapText="1"/>
      <protection locked="0"/>
    </xf>
    <xf numFmtId="0" fontId="4" fillId="0" borderId="13" xfId="46" applyFill="1" applyBorder="1" applyAlignment="1">
      <alignment horizontal="justify" vertical="center" wrapText="1"/>
    </xf>
    <xf numFmtId="49" fontId="4" fillId="0" borderId="0" xfId="46" applyNumberFormat="1" applyFill="1" applyAlignment="1" applyProtection="1">
      <alignment vertical="top" wrapText="1"/>
      <protection locked="0"/>
    </xf>
    <xf numFmtId="49" fontId="31" fillId="0" borderId="0" xfId="46" applyNumberFormat="1" applyFont="1" applyFill="1" applyBorder="1" applyAlignment="1" applyProtection="1">
      <alignment vertical="top" wrapText="1"/>
      <protection locked="0"/>
    </xf>
    <xf numFmtId="0" fontId="5" fillId="0" borderId="13" xfId="46" applyFont="1" applyFill="1" applyBorder="1" applyAlignment="1">
      <alignment horizontal="justify" vertical="top" wrapText="1"/>
    </xf>
    <xf numFmtId="0" fontId="64" fillId="0" borderId="0" xfId="46" applyFont="1" applyFill="1" applyProtection="1"/>
    <xf numFmtId="49" fontId="4" fillId="0" borderId="0" xfId="46" applyNumberFormat="1" applyFill="1" applyBorder="1" applyAlignment="1" applyProtection="1">
      <alignment vertical="top" wrapText="1"/>
      <protection locked="0"/>
    </xf>
    <xf numFmtId="49" fontId="31" fillId="0" borderId="0" xfId="46" applyNumberFormat="1" applyFont="1" applyFill="1" applyBorder="1" applyAlignment="1" applyProtection="1">
      <alignment horizontal="center" vertical="center"/>
      <protection locked="0"/>
    </xf>
    <xf numFmtId="49" fontId="31" fillId="0" borderId="0" xfId="46" applyNumberFormat="1" applyFont="1" applyFill="1" applyBorder="1" applyAlignment="1" applyProtection="1">
      <alignment horizontal="center" vertical="top" wrapText="1"/>
      <protection locked="0"/>
    </xf>
    <xf numFmtId="0" fontId="31" fillId="0" borderId="0" xfId="46" applyFont="1" applyFill="1" applyBorder="1" applyAlignment="1" applyProtection="1">
      <alignment horizontal="center" vertical="top" wrapText="1"/>
    </xf>
    <xf numFmtId="0" fontId="98" fillId="0" borderId="0" xfId="46" applyFont="1" applyFill="1" applyAlignment="1" applyProtection="1">
      <alignment vertical="center"/>
    </xf>
    <xf numFmtId="0" fontId="98" fillId="0" borderId="0" xfId="46" applyNumberFormat="1" applyFont="1" applyFill="1" applyProtection="1"/>
    <xf numFmtId="0" fontId="31" fillId="0" borderId="10" xfId="46" applyFont="1" applyFill="1" applyBorder="1" applyAlignment="1" applyProtection="1">
      <alignment horizontal="center" vertical="top" wrapText="1"/>
    </xf>
    <xf numFmtId="0" fontId="33" fillId="0" borderId="17" xfId="46" applyFont="1" applyFill="1" applyBorder="1" applyAlignment="1" applyProtection="1">
      <alignment horizontal="center" vertical="top"/>
    </xf>
    <xf numFmtId="0" fontId="31" fillId="0" borderId="0" xfId="46" applyFont="1" applyFill="1" applyBorder="1" applyAlignment="1" applyProtection="1">
      <alignment horizontal="center" vertical="top"/>
    </xf>
    <xf numFmtId="0" fontId="37" fillId="0" borderId="0" xfId="46" applyFont="1" applyFill="1" applyBorder="1" applyAlignment="1" applyProtection="1">
      <alignment horizontal="left" vertical="top"/>
    </xf>
    <xf numFmtId="0" fontId="32" fillId="0" borderId="0" xfId="46" applyFont="1" applyFill="1" applyBorder="1" applyAlignment="1" applyProtection="1">
      <alignment vertical="top" wrapText="1"/>
    </xf>
    <xf numFmtId="0" fontId="32" fillId="0" borderId="0" xfId="46" applyFont="1" applyFill="1" applyBorder="1" applyAlignment="1" applyProtection="1">
      <alignment vertical="top"/>
    </xf>
    <xf numFmtId="0" fontId="5" fillId="0" borderId="0" xfId="46" applyFont="1" applyFill="1" applyAlignment="1" applyProtection="1">
      <alignment horizontal="center" vertical="top"/>
    </xf>
    <xf numFmtId="0" fontId="4" fillId="0" borderId="0" xfId="46" applyFont="1" applyFill="1" applyProtection="1"/>
    <xf numFmtId="0" fontId="4" fillId="0" borderId="14" xfId="46" applyFont="1" applyFill="1" applyBorder="1" applyProtection="1"/>
    <xf numFmtId="0" fontId="4" fillId="0" borderId="12" xfId="46" applyFont="1" applyFill="1" applyBorder="1" applyProtection="1"/>
    <xf numFmtId="0" fontId="4" fillId="0" borderId="15" xfId="46" applyFont="1" applyFill="1" applyBorder="1" applyProtection="1"/>
    <xf numFmtId="0" fontId="64" fillId="0" borderId="12" xfId="46" applyFont="1" applyFill="1" applyBorder="1" applyProtection="1"/>
    <xf numFmtId="0" fontId="4" fillId="0" borderId="0" xfId="46" applyFont="1" applyFill="1" applyBorder="1" applyAlignment="1" applyProtection="1">
      <alignment vertical="top" wrapText="1"/>
    </xf>
    <xf numFmtId="0" fontId="4" fillId="0" borderId="13" xfId="46" applyFont="1" applyFill="1" applyBorder="1" applyAlignment="1" applyProtection="1">
      <alignment vertical="top" wrapText="1"/>
    </xf>
    <xf numFmtId="0" fontId="64" fillId="0" borderId="0" xfId="46" applyFont="1" applyFill="1" applyBorder="1" applyAlignment="1" applyProtection="1">
      <alignment horizontal="left" vertical="top" wrapText="1"/>
    </xf>
    <xf numFmtId="0" fontId="64" fillId="0" borderId="0" xfId="46" applyFont="1" applyFill="1" applyBorder="1" applyAlignment="1" applyProtection="1"/>
    <xf numFmtId="0" fontId="4" fillId="0" borderId="10" xfId="46" applyFont="1" applyFill="1" applyBorder="1" applyAlignment="1" applyProtection="1">
      <alignment horizontal="left" vertical="top" textRotation="180" wrapText="1"/>
    </xf>
    <xf numFmtId="0" fontId="4" fillId="0" borderId="0" xfId="46" applyFont="1" applyFill="1" applyBorder="1" applyAlignment="1" applyProtection="1">
      <alignment horizontal="left" vertical="top" wrapText="1"/>
    </xf>
    <xf numFmtId="0" fontId="4" fillId="0" borderId="13" xfId="46" applyFont="1" applyFill="1" applyBorder="1" applyAlignment="1" applyProtection="1">
      <alignment horizontal="left" vertical="top" wrapText="1"/>
    </xf>
    <xf numFmtId="0" fontId="64" fillId="0" borderId="0" xfId="46" applyFont="1" applyFill="1" applyAlignment="1" applyProtection="1">
      <alignment horizontal="left" vertical="top" wrapText="1"/>
    </xf>
    <xf numFmtId="0" fontId="64" fillId="0" borderId="0" xfId="46" applyFont="1" applyFill="1" applyBorder="1" applyAlignment="1" applyProtection="1">
      <alignment wrapText="1"/>
    </xf>
    <xf numFmtId="0" fontId="64" fillId="0" borderId="0" xfId="46" applyFont="1" applyFill="1" applyAlignment="1" applyProtection="1"/>
    <xf numFmtId="0" fontId="30" fillId="0" borderId="10" xfId="46" applyFont="1" applyFill="1" applyBorder="1" applyAlignment="1" applyProtection="1">
      <alignment wrapText="1"/>
    </xf>
    <xf numFmtId="0" fontId="29" fillId="0" borderId="0" xfId="46" applyFont="1" applyFill="1" applyBorder="1" applyAlignment="1" applyProtection="1">
      <alignment wrapText="1"/>
    </xf>
    <xf numFmtId="0" fontId="30" fillId="0" borderId="0" xfId="46" applyFont="1" applyFill="1" applyBorder="1" applyAlignment="1" applyProtection="1">
      <alignment wrapText="1"/>
    </xf>
    <xf numFmtId="0" fontId="30" fillId="0" borderId="13" xfId="46" applyFont="1" applyFill="1" applyBorder="1" applyAlignment="1" applyProtection="1">
      <alignment wrapText="1"/>
    </xf>
    <xf numFmtId="0" fontId="30" fillId="0" borderId="10" xfId="46" applyFont="1" applyFill="1" applyBorder="1" applyProtection="1"/>
    <xf numFmtId="0" fontId="64" fillId="0" borderId="0" xfId="46" applyFont="1" applyFill="1" applyBorder="1" applyProtection="1"/>
    <xf numFmtId="0" fontId="64" fillId="0" borderId="13" xfId="46" applyFont="1" applyFill="1" applyBorder="1" applyProtection="1"/>
    <xf numFmtId="0" fontId="30" fillId="0" borderId="10" xfId="46" applyFont="1" applyFill="1" applyBorder="1" applyAlignment="1" applyProtection="1"/>
    <xf numFmtId="0" fontId="30" fillId="0" borderId="0" xfId="46" applyFont="1" applyFill="1" applyBorder="1" applyAlignment="1" applyProtection="1"/>
    <xf numFmtId="0" fontId="32" fillId="0" borderId="0" xfId="46" applyFont="1" applyFill="1" applyBorder="1" applyAlignment="1" applyProtection="1">
      <alignment horizontal="right"/>
    </xf>
    <xf numFmtId="0" fontId="32" fillId="0" borderId="13" xfId="46" applyFont="1" applyFill="1" applyBorder="1" applyAlignment="1" applyProtection="1">
      <alignment horizontal="right"/>
    </xf>
    <xf numFmtId="0" fontId="32" fillId="0" borderId="0" xfId="46" applyFont="1" applyFill="1" applyBorder="1" applyAlignment="1" applyProtection="1">
      <alignment horizontal="center" vertical="distributed" wrapText="1"/>
    </xf>
    <xf numFmtId="0" fontId="30" fillId="0" borderId="0" xfId="46" applyFont="1" applyFill="1" applyBorder="1" applyAlignment="1" applyProtection="1">
      <alignment vertical="distributed"/>
    </xf>
    <xf numFmtId="0" fontId="35" fillId="0" borderId="13" xfId="46" applyFont="1" applyFill="1" applyBorder="1" applyAlignment="1" applyProtection="1">
      <alignment horizontal="center"/>
    </xf>
    <xf numFmtId="0" fontId="35" fillId="0" borderId="0" xfId="46" applyFont="1" applyFill="1" applyBorder="1" applyAlignment="1" applyProtection="1">
      <alignment horizontal="center" vertical="center" wrapText="1"/>
    </xf>
    <xf numFmtId="0" fontId="35" fillId="0" borderId="13" xfId="46" applyFont="1" applyFill="1" applyBorder="1" applyAlignment="1" applyProtection="1">
      <alignment vertical="center"/>
    </xf>
    <xf numFmtId="0" fontId="30" fillId="0" borderId="13" xfId="46" applyFont="1" applyFill="1" applyBorder="1" applyAlignment="1" applyProtection="1">
      <alignment vertical="top"/>
    </xf>
    <xf numFmtId="0" fontId="32" fillId="0" borderId="13" xfId="46" applyFont="1" applyFill="1" applyBorder="1" applyAlignment="1" applyProtection="1">
      <alignment horizontal="left" vertical="top"/>
    </xf>
    <xf numFmtId="0" fontId="32" fillId="0" borderId="0" xfId="46" applyFont="1" applyFill="1" applyBorder="1" applyAlignment="1" applyProtection="1">
      <alignment horizontal="center" vertical="top"/>
    </xf>
    <xf numFmtId="0" fontId="30" fillId="0" borderId="13" xfId="46" applyFont="1" applyFill="1" applyBorder="1" applyAlignment="1" applyProtection="1"/>
    <xf numFmtId="0" fontId="32" fillId="0" borderId="13" xfId="46" applyFont="1" applyFill="1" applyBorder="1" applyAlignment="1" applyProtection="1">
      <alignment horizontal="left"/>
    </xf>
    <xf numFmtId="0" fontId="32" fillId="0" borderId="0" xfId="46" applyFont="1" applyFill="1" applyBorder="1" applyAlignment="1" applyProtection="1">
      <alignment horizontal="left" wrapText="1"/>
    </xf>
    <xf numFmtId="0" fontId="32" fillId="0" borderId="13" xfId="46" applyFont="1" applyFill="1" applyBorder="1" applyAlignment="1" applyProtection="1">
      <alignment horizontal="center" wrapText="1"/>
    </xf>
    <xf numFmtId="0" fontId="30" fillId="0" borderId="13" xfId="46" applyFont="1" applyFill="1" applyBorder="1" applyAlignment="1" applyProtection="1">
      <alignment horizontal="left" vertical="center"/>
    </xf>
    <xf numFmtId="0" fontId="30" fillId="0" borderId="13" xfId="46" applyFont="1" applyFill="1" applyBorder="1" applyAlignment="1" applyProtection="1">
      <alignment horizontal="left" vertical="top"/>
    </xf>
    <xf numFmtId="0" fontId="30" fillId="0" borderId="13" xfId="46" applyFont="1" applyFill="1" applyBorder="1" applyAlignment="1" applyProtection="1">
      <alignment horizontal="left"/>
    </xf>
    <xf numFmtId="0" fontId="32" fillId="0" borderId="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left" wrapText="1"/>
    </xf>
    <xf numFmtId="49" fontId="30" fillId="0" borderId="14" xfId="46" applyNumberFormat="1" applyFont="1" applyFill="1" applyBorder="1" applyAlignment="1" applyProtection="1">
      <alignment horizontal="left" wrapText="1"/>
      <protection locked="0"/>
    </xf>
    <xf numFmtId="49" fontId="30" fillId="0" borderId="12" xfId="46" applyNumberFormat="1" applyFont="1" applyFill="1" applyBorder="1" applyAlignment="1" applyProtection="1">
      <alignment horizontal="left" wrapText="1"/>
      <protection locked="0"/>
    </xf>
    <xf numFmtId="49" fontId="30" fillId="0" borderId="12" xfId="46" applyNumberFormat="1" applyFont="1" applyFill="1" applyBorder="1" applyProtection="1">
      <protection locked="0"/>
    </xf>
    <xf numFmtId="49" fontId="30" fillId="0" borderId="15" xfId="46" applyNumberFormat="1" applyFont="1" applyFill="1" applyBorder="1" applyProtection="1">
      <protection locked="0"/>
    </xf>
    <xf numFmtId="49" fontId="30" fillId="0" borderId="10" xfId="46" applyNumberFormat="1" applyFont="1" applyFill="1" applyBorder="1" applyAlignment="1" applyProtection="1">
      <alignment horizontal="left" wrapText="1"/>
      <protection locked="0"/>
    </xf>
    <xf numFmtId="49" fontId="30" fillId="0" borderId="0" xfId="46" applyNumberFormat="1" applyFont="1" applyFill="1" applyBorder="1" applyAlignment="1" applyProtection="1">
      <alignment horizontal="left" wrapText="1"/>
      <protection locked="0"/>
    </xf>
    <xf numFmtId="49" fontId="30" fillId="0" borderId="0" xfId="46" applyNumberFormat="1" applyFont="1" applyFill="1" applyBorder="1" applyProtection="1">
      <protection locked="0"/>
    </xf>
    <xf numFmtId="49" fontId="30" fillId="0" borderId="13" xfId="46" applyNumberFormat="1" applyFont="1" applyFill="1" applyBorder="1" applyProtection="1">
      <protection locked="0"/>
    </xf>
    <xf numFmtId="49" fontId="4" fillId="0" borderId="0" xfId="46" applyNumberFormat="1" applyFont="1" applyFill="1" applyBorder="1" applyAlignment="1" applyProtection="1">
      <alignment wrapText="1"/>
      <protection locked="0"/>
    </xf>
    <xf numFmtId="49" fontId="30" fillId="0" borderId="16" xfId="46" applyNumberFormat="1" applyFont="1" applyFill="1" applyBorder="1" applyAlignment="1" applyProtection="1">
      <alignment horizontal="center" vertical="center" wrapText="1"/>
      <protection locked="0"/>
    </xf>
    <xf numFmtId="49" fontId="30" fillId="0" borderId="26" xfId="46" quotePrefix="1" applyNumberFormat="1" applyFont="1" applyFill="1" applyBorder="1" applyAlignment="1" applyProtection="1">
      <alignment horizontal="center" vertical="center" wrapText="1"/>
      <protection locked="0"/>
    </xf>
    <xf numFmtId="49" fontId="30" fillId="0" borderId="16" xfId="46" applyNumberFormat="1" applyFont="1" applyFill="1" applyBorder="1" applyAlignment="1" applyProtection="1">
      <alignment horizontal="center" vertical="center"/>
      <protection locked="0"/>
    </xf>
    <xf numFmtId="49" fontId="30" fillId="0" borderId="17" xfId="46" applyNumberFormat="1" applyFont="1" applyFill="1" applyBorder="1" applyAlignment="1" applyProtection="1">
      <alignment horizontal="left" wrapText="1"/>
      <protection locked="0"/>
    </xf>
    <xf numFmtId="49" fontId="30" fillId="0" borderId="11" xfId="46" applyNumberFormat="1" applyFont="1" applyFill="1" applyBorder="1" applyAlignment="1" applyProtection="1">
      <alignment horizontal="left" wrapText="1"/>
      <protection locked="0"/>
    </xf>
    <xf numFmtId="49" fontId="30" fillId="0" borderId="11" xfId="46" applyNumberFormat="1" applyFont="1" applyFill="1" applyBorder="1" applyProtection="1">
      <protection locked="0"/>
    </xf>
    <xf numFmtId="49" fontId="30" fillId="0" borderId="18" xfId="46" applyNumberFormat="1" applyFont="1" applyFill="1" applyBorder="1" applyProtection="1">
      <protection locked="0"/>
    </xf>
    <xf numFmtId="0" fontId="37" fillId="0" borderId="10" xfId="46" applyFont="1" applyFill="1" applyBorder="1" applyAlignment="1" applyProtection="1">
      <alignment horizontal="justify" vertical="top" wrapText="1"/>
    </xf>
    <xf numFmtId="0" fontId="37" fillId="0" borderId="13" xfId="46" applyFont="1" applyFill="1" applyBorder="1" applyAlignment="1" applyProtection="1">
      <alignment horizontal="justify" vertical="top" wrapText="1"/>
    </xf>
    <xf numFmtId="0" fontId="33" fillId="0" borderId="10" xfId="46" applyFont="1" applyFill="1" applyBorder="1" applyAlignment="1" applyProtection="1">
      <alignment horizontal="justify" vertical="top" wrapText="1"/>
    </xf>
    <xf numFmtId="0" fontId="5" fillId="0" borderId="10" xfId="46" applyFont="1" applyFill="1" applyBorder="1" applyAlignment="1" applyProtection="1">
      <alignment horizontal="center" vertical="top" wrapText="1"/>
    </xf>
    <xf numFmtId="0" fontId="5" fillId="0" borderId="10" xfId="46" applyNumberFormat="1" applyFont="1" applyFill="1" applyBorder="1" applyAlignment="1" applyProtection="1">
      <alignment horizontal="center" vertical="center" wrapText="1"/>
    </xf>
    <xf numFmtId="0" fontId="98" fillId="0" borderId="0" xfId="46" applyNumberFormat="1" applyFont="1" applyFill="1" applyAlignment="1" applyProtection="1">
      <alignment vertical="center"/>
    </xf>
    <xf numFmtId="0" fontId="5" fillId="0" borderId="10" xfId="46" applyFont="1" applyFill="1" applyBorder="1" applyAlignment="1" applyProtection="1">
      <alignment horizontal="center" vertical="center" wrapText="1"/>
    </xf>
    <xf numFmtId="0" fontId="64" fillId="0" borderId="0" xfId="46" applyFont="1" applyFill="1" applyAlignment="1" applyProtection="1">
      <alignment vertical="center"/>
    </xf>
    <xf numFmtId="0" fontId="36" fillId="0" borderId="10" xfId="46" applyFont="1" applyFill="1" applyBorder="1" applyAlignment="1" applyProtection="1">
      <alignment horizontal="justify" vertical="top" wrapText="1"/>
    </xf>
    <xf numFmtId="0" fontId="77" fillId="0" borderId="10" xfId="46" applyFont="1" applyFill="1" applyBorder="1" applyAlignment="1" applyProtection="1">
      <alignment horizontal="justify" vertical="top" wrapText="1"/>
    </xf>
    <xf numFmtId="0" fontId="5" fillId="0" borderId="10" xfId="46" applyFont="1" applyFill="1" applyBorder="1" applyAlignment="1" applyProtection="1">
      <alignment horizontal="justify" vertical="top" wrapText="1"/>
    </xf>
    <xf numFmtId="0" fontId="98" fillId="0" borderId="0" xfId="46" applyFont="1" applyFill="1" applyProtection="1"/>
    <xf numFmtId="0" fontId="77" fillId="0" borderId="17" xfId="46" applyFont="1" applyFill="1" applyBorder="1" applyAlignment="1" applyProtection="1">
      <alignment horizontal="left" vertical="top"/>
    </xf>
    <xf numFmtId="0" fontId="30" fillId="24" borderId="0" xfId="55" applyFont="1" applyFill="1" applyBorder="1" applyAlignment="1" applyProtection="1">
      <alignment horizontal="left" vertical="center" wrapText="1"/>
    </xf>
    <xf numFmtId="0" fontId="5" fillId="24" borderId="0" xfId="46" applyFont="1" applyFill="1" applyBorder="1" applyAlignment="1" applyProtection="1">
      <alignment horizontal="left" vertical="center" wrapText="1"/>
    </xf>
    <xf numFmtId="0" fontId="30" fillId="24" borderId="0" xfId="46" applyFont="1" applyFill="1" applyBorder="1" applyAlignment="1" applyProtection="1">
      <alignment horizontal="right" vertical="center" wrapText="1" indent="1"/>
    </xf>
    <xf numFmtId="0" fontId="30" fillId="24" borderId="0" xfId="55" applyFont="1" applyFill="1" applyBorder="1" applyAlignment="1" applyProtection="1">
      <alignment horizontal="left" vertical="top" wrapText="1"/>
    </xf>
    <xf numFmtId="0" fontId="30" fillId="24" borderId="14" xfId="55" applyFont="1" applyFill="1" applyBorder="1" applyAlignment="1" applyProtection="1">
      <alignment horizontal="left" vertical="center" wrapText="1"/>
    </xf>
    <xf numFmtId="0" fontId="30" fillId="24" borderId="12" xfId="55" applyFont="1" applyFill="1" applyBorder="1" applyAlignment="1" applyProtection="1">
      <alignment horizontal="left" vertical="center" wrapText="1"/>
    </xf>
    <xf numFmtId="0" fontId="30" fillId="24" borderId="15" xfId="55" applyFont="1" applyFill="1" applyBorder="1" applyAlignment="1" applyProtection="1">
      <alignment horizontal="left" vertical="center" wrapText="1"/>
    </xf>
    <xf numFmtId="0" fontId="30" fillId="24" borderId="10" xfId="55" applyFont="1" applyFill="1" applyBorder="1" applyAlignment="1" applyProtection="1">
      <alignment horizontal="left" vertical="center" wrapText="1"/>
      <protection locked="0"/>
    </xf>
    <xf numFmtId="0" fontId="30" fillId="24" borderId="0" xfId="55" applyFont="1" applyFill="1" applyBorder="1" applyAlignment="1" applyProtection="1">
      <alignment horizontal="left" vertical="center" wrapText="1"/>
      <protection locked="0"/>
    </xf>
    <xf numFmtId="0" fontId="30" fillId="24" borderId="13" xfId="55" applyFont="1" applyFill="1" applyBorder="1" applyAlignment="1" applyProtection="1">
      <alignment horizontal="left" vertical="center" wrapText="1"/>
      <protection locked="0"/>
    </xf>
    <xf numFmtId="0" fontId="30" fillId="24" borderId="17" xfId="55" applyFont="1" applyFill="1" applyBorder="1" applyAlignment="1" applyProtection="1">
      <alignment horizontal="left" vertical="center" wrapText="1"/>
      <protection locked="0"/>
    </xf>
    <xf numFmtId="0" fontId="30" fillId="24" borderId="11" xfId="55" applyFont="1" applyFill="1" applyBorder="1" applyAlignment="1" applyProtection="1">
      <alignment horizontal="left" vertical="center" wrapText="1"/>
      <protection locked="0"/>
    </xf>
    <xf numFmtId="0" fontId="30" fillId="24" borderId="18" xfId="55" applyFont="1" applyFill="1" applyBorder="1" applyAlignment="1" applyProtection="1">
      <alignment horizontal="left" vertical="center" wrapText="1"/>
      <protection locked="0"/>
    </xf>
    <xf numFmtId="49" fontId="30" fillId="24" borderId="14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2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5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7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1" xfId="55" applyNumberFormat="1" applyFont="1" applyFill="1" applyBorder="1" applyAlignment="1" applyProtection="1">
      <alignment horizontal="left" vertical="center" wrapText="1"/>
      <protection locked="0"/>
    </xf>
    <xf numFmtId="49" fontId="30" fillId="24" borderId="18" xfId="55" applyNumberFormat="1" applyFont="1" applyFill="1" applyBorder="1" applyAlignment="1" applyProtection="1">
      <alignment horizontal="left" vertical="center" wrapText="1"/>
      <protection locked="0"/>
    </xf>
    <xf numFmtId="0" fontId="50" fillId="24" borderId="12" xfId="55" applyFont="1" applyFill="1" applyBorder="1" applyAlignment="1" applyProtection="1">
      <alignment horizontal="left" vertical="center" wrapText="1"/>
    </xf>
    <xf numFmtId="0" fontId="37" fillId="24" borderId="12" xfId="55" applyFont="1" applyFill="1" applyBorder="1" applyAlignment="1" applyProtection="1">
      <alignment horizontal="left" vertical="center" wrapText="1"/>
    </xf>
    <xf numFmtId="167" fontId="30" fillId="24" borderId="0" xfId="55" applyNumberFormat="1" applyFont="1" applyFill="1" applyBorder="1" applyAlignment="1" applyProtection="1">
      <alignment horizontal="right" vertical="center" wrapText="1" indent="1"/>
    </xf>
    <xf numFmtId="167" fontId="30" fillId="24" borderId="21" xfId="55" applyNumberFormat="1" applyFont="1" applyFill="1" applyBorder="1" applyAlignment="1" applyProtection="1">
      <alignment horizontal="right" vertical="center" wrapText="1" indent="1"/>
      <protection locked="0"/>
    </xf>
    <xf numFmtId="167" fontId="30" fillId="24" borderId="22" xfId="55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0" xfId="55" applyFont="1" applyFill="1" applyBorder="1" applyAlignment="1" applyProtection="1">
      <alignment horizontal="left" vertical="center" wrapText="1" indent="1"/>
    </xf>
    <xf numFmtId="0" fontId="30" fillId="24" borderId="0" xfId="55" applyFont="1" applyFill="1" applyBorder="1" applyAlignment="1" applyProtection="1">
      <alignment horizontal="justify" vertical="center" wrapText="1"/>
    </xf>
    <xf numFmtId="0" fontId="35" fillId="24" borderId="0" xfId="55" applyFont="1" applyFill="1" applyBorder="1" applyAlignment="1" applyProtection="1">
      <alignment vertical="center" wrapText="1"/>
    </xf>
    <xf numFmtId="0" fontId="30" fillId="24" borderId="0" xfId="55" applyFont="1" applyFill="1" applyBorder="1" applyAlignment="1" applyProtection="1">
      <alignment vertical="top" wrapText="1"/>
    </xf>
    <xf numFmtId="14" fontId="30" fillId="24" borderId="21" xfId="55" applyNumberFormat="1" applyFont="1" applyFill="1" applyBorder="1" applyAlignment="1" applyProtection="1">
      <alignment horizontal="center" vertical="center" wrapText="1"/>
      <protection locked="0"/>
    </xf>
    <xf numFmtId="14" fontId="30" fillId="24" borderId="22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21" xfId="55" applyNumberFormat="1" applyFont="1" applyFill="1" applyBorder="1" applyAlignment="1" applyProtection="1">
      <alignment horizontal="center" vertical="center"/>
      <protection locked="0"/>
    </xf>
    <xf numFmtId="49" fontId="30" fillId="24" borderId="22" xfId="55" applyNumberFormat="1" applyFont="1" applyFill="1" applyBorder="1" applyAlignment="1" applyProtection="1">
      <alignment horizontal="center" vertical="center"/>
      <protection locked="0"/>
    </xf>
    <xf numFmtId="2" fontId="30" fillId="24" borderId="21" xfId="55" applyNumberFormat="1" applyFont="1" applyFill="1" applyBorder="1" applyAlignment="1" applyProtection="1">
      <alignment horizontal="right" vertical="center" wrapText="1" indent="1"/>
      <protection locked="0"/>
    </xf>
    <xf numFmtId="2" fontId="30" fillId="24" borderId="22" xfId="55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0" xfId="55" applyFont="1" applyFill="1" applyBorder="1" applyAlignment="1" applyProtection="1">
      <alignment vertical="center" wrapText="1"/>
    </xf>
    <xf numFmtId="0" fontId="5" fillId="24" borderId="10" xfId="55" applyFont="1" applyFill="1" applyBorder="1" applyAlignment="1" applyProtection="1">
      <alignment horizontal="left" vertical="center" wrapText="1" indent="1"/>
    </xf>
    <xf numFmtId="0" fontId="5" fillId="24" borderId="0" xfId="55" applyFont="1" applyFill="1" applyBorder="1" applyAlignment="1" applyProtection="1">
      <alignment horizontal="left" vertical="center" wrapText="1" indent="1"/>
    </xf>
    <xf numFmtId="0" fontId="30" fillId="24" borderId="0" xfId="55" applyFont="1" applyFill="1" applyBorder="1" applyAlignment="1" applyProtection="1">
      <alignment horizontal="center" vertical="top" wrapText="1"/>
    </xf>
    <xf numFmtId="0" fontId="5" fillId="24" borderId="21" xfId="55" applyFont="1" applyFill="1" applyBorder="1" applyAlignment="1" applyProtection="1">
      <alignment horizontal="center" vertical="top" wrapText="1"/>
      <protection locked="0"/>
    </xf>
    <xf numFmtId="0" fontId="5" fillId="24" borderId="22" xfId="55" applyFont="1" applyFill="1" applyBorder="1" applyAlignment="1" applyProtection="1">
      <alignment horizontal="center" vertical="top" wrapText="1"/>
      <protection locked="0"/>
    </xf>
    <xf numFmtId="0" fontId="37" fillId="24" borderId="12" xfId="55" applyFont="1" applyFill="1" applyBorder="1" applyAlignment="1" applyProtection="1">
      <alignment horizontal="center" vertical="top" wrapText="1"/>
    </xf>
    <xf numFmtId="0" fontId="35" fillId="24" borderId="0" xfId="55" applyFont="1" applyFill="1" applyBorder="1" applyAlignment="1" applyProtection="1">
      <alignment vertical="top" wrapText="1"/>
    </xf>
    <xf numFmtId="49" fontId="5" fillId="24" borderId="10" xfId="55" applyNumberFormat="1" applyFont="1" applyFill="1" applyBorder="1" applyAlignment="1" applyProtection="1">
      <alignment horizontal="left" vertical="center" wrapText="1"/>
    </xf>
    <xf numFmtId="49" fontId="5" fillId="24" borderId="0" xfId="55" applyNumberFormat="1" applyFont="1" applyFill="1" applyBorder="1" applyAlignment="1" applyProtection="1">
      <alignment horizontal="left" vertical="center" wrapText="1"/>
    </xf>
    <xf numFmtId="49" fontId="5" fillId="24" borderId="13" xfId="55" applyNumberFormat="1" applyFont="1" applyFill="1" applyBorder="1" applyAlignment="1" applyProtection="1">
      <alignment horizontal="left" vertical="center" wrapText="1"/>
    </xf>
    <xf numFmtId="49" fontId="5" fillId="24" borderId="17" xfId="55" applyNumberFormat="1" applyFont="1" applyFill="1" applyBorder="1" applyAlignment="1" applyProtection="1">
      <alignment horizontal="left" vertical="center" wrapText="1"/>
    </xf>
    <xf numFmtId="49" fontId="5" fillId="24" borderId="11" xfId="55" applyNumberFormat="1" applyFont="1" applyFill="1" applyBorder="1" applyAlignment="1" applyProtection="1">
      <alignment horizontal="left" vertical="center" wrapText="1"/>
    </xf>
    <xf numFmtId="49" fontId="5" fillId="24" borderId="18" xfId="55" applyNumberFormat="1" applyFont="1" applyFill="1" applyBorder="1" applyAlignment="1" applyProtection="1">
      <alignment horizontal="left" vertical="center" wrapText="1"/>
    </xf>
    <xf numFmtId="0" fontId="35" fillId="24" borderId="0" xfId="55" applyFont="1" applyFill="1" applyBorder="1" applyAlignment="1" applyProtection="1">
      <alignment horizontal="left" vertical="center" wrapText="1"/>
    </xf>
    <xf numFmtId="0" fontId="37" fillId="24" borderId="0" xfId="55" applyFont="1" applyFill="1" applyBorder="1" applyAlignment="1" applyProtection="1">
      <alignment horizontal="center" vertical="top" wrapText="1"/>
    </xf>
    <xf numFmtId="0" fontId="37" fillId="24" borderId="11" xfId="55" applyFont="1" applyFill="1" applyBorder="1" applyAlignment="1" applyProtection="1">
      <alignment horizontal="center" vertical="top" wrapText="1"/>
    </xf>
    <xf numFmtId="0" fontId="5" fillId="24" borderId="0" xfId="55" applyFont="1" applyFill="1" applyBorder="1" applyAlignment="1" applyProtection="1">
      <alignment horizontal="left" vertical="top" wrapText="1"/>
    </xf>
    <xf numFmtId="49" fontId="30" fillId="24" borderId="10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0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3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7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1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8" xfId="55" applyNumberFormat="1" applyFont="1" applyFill="1" applyBorder="1" applyAlignment="1" applyProtection="1">
      <alignment horizontal="center" vertical="center" wrapText="1"/>
      <protection locked="0"/>
    </xf>
    <xf numFmtId="14" fontId="30" fillId="24" borderId="21" xfId="55" applyNumberFormat="1" applyFont="1" applyFill="1" applyBorder="1" applyAlignment="1" applyProtection="1">
      <alignment horizontal="center" vertical="center" wrapText="1"/>
    </xf>
    <xf numFmtId="14" fontId="30" fillId="24" borderId="22" xfId="55" applyNumberFormat="1" applyFont="1" applyFill="1" applyBorder="1" applyAlignment="1" applyProtection="1">
      <alignment horizontal="center" vertical="center" wrapText="1"/>
    </xf>
    <xf numFmtId="0" fontId="30" fillId="24" borderId="17" xfId="55" applyFont="1" applyFill="1" applyBorder="1" applyAlignment="1" applyProtection="1">
      <alignment horizontal="center" vertical="center"/>
    </xf>
    <xf numFmtId="0" fontId="30" fillId="24" borderId="11" xfId="55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 wrapText="1"/>
    </xf>
    <xf numFmtId="0" fontId="30" fillId="24" borderId="0" xfId="55" applyFont="1" applyFill="1" applyAlignment="1" applyProtection="1">
      <alignment wrapText="1"/>
    </xf>
    <xf numFmtId="0" fontId="0" fillId="0" borderId="0" xfId="0" applyAlignment="1">
      <alignment wrapText="1"/>
    </xf>
    <xf numFmtId="0" fontId="30" fillId="24" borderId="11" xfId="55" applyFont="1" applyFill="1" applyBorder="1" applyAlignment="1" applyProtection="1">
      <alignment horizontal="center" vertical="center" wrapText="1"/>
    </xf>
    <xf numFmtId="0" fontId="31" fillId="24" borderId="0" xfId="55" applyFont="1" applyFill="1" applyBorder="1" applyAlignment="1" applyProtection="1">
      <alignment horizontal="center" vertical="top" wrapText="1"/>
    </xf>
    <xf numFmtId="0" fontId="49" fillId="24" borderId="0" xfId="55" applyFont="1" applyFill="1" applyBorder="1" applyAlignment="1" applyProtection="1">
      <alignment horizontal="center" vertical="center" wrapText="1"/>
    </xf>
    <xf numFmtId="0" fontId="4" fillId="24" borderId="21" xfId="55" applyFont="1" applyFill="1" applyBorder="1" applyAlignment="1" applyProtection="1">
      <alignment horizontal="center" vertical="center"/>
    </xf>
    <xf numFmtId="0" fontId="4" fillId="24" borderId="22" xfId="55" applyFont="1" applyFill="1" applyBorder="1" applyAlignment="1" applyProtection="1">
      <alignment horizontal="center" vertical="center"/>
    </xf>
    <xf numFmtId="0" fontId="35" fillId="24" borderId="11" xfId="55" applyFont="1" applyFill="1" applyBorder="1" applyAlignment="1" applyProtection="1">
      <alignment horizontal="center" vertical="center" wrapText="1"/>
    </xf>
    <xf numFmtId="0" fontId="5" fillId="24" borderId="11" xfId="55" applyFont="1" applyFill="1" applyBorder="1" applyAlignment="1" applyProtection="1">
      <alignment horizontal="left" vertical="top" wrapText="1"/>
    </xf>
    <xf numFmtId="0" fontId="30" fillId="24" borderId="21" xfId="55" applyFont="1" applyFill="1" applyBorder="1" applyAlignment="1" applyProtection="1">
      <alignment horizontal="center" vertical="center"/>
    </xf>
    <xf numFmtId="0" fontId="30" fillId="24" borderId="22" xfId="55" applyFont="1" applyFill="1" applyBorder="1" applyAlignment="1" applyProtection="1">
      <alignment horizontal="center" vertical="center"/>
    </xf>
    <xf numFmtId="0" fontId="37" fillId="24" borderId="12" xfId="55" applyFont="1" applyFill="1" applyBorder="1" applyAlignment="1" applyProtection="1">
      <alignment horizontal="center" vertical="top"/>
    </xf>
    <xf numFmtId="0" fontId="37" fillId="24" borderId="0" xfId="55" applyFont="1" applyFill="1" applyBorder="1" applyAlignment="1" applyProtection="1">
      <alignment horizontal="center" vertical="top"/>
    </xf>
    <xf numFmtId="0" fontId="35" fillId="25" borderId="0" xfId="55" applyFont="1" applyFill="1" applyBorder="1" applyAlignment="1" applyProtection="1">
      <alignment horizontal="left" vertical="center" wrapText="1"/>
    </xf>
    <xf numFmtId="0" fontId="35" fillId="25" borderId="21" xfId="55" applyFont="1" applyFill="1" applyBorder="1" applyAlignment="1" applyProtection="1">
      <alignment horizontal="justify" vertical="center" wrapText="1"/>
    </xf>
    <xf numFmtId="0" fontId="35" fillId="25" borderId="19" xfId="55" applyFont="1" applyFill="1" applyBorder="1" applyAlignment="1" applyProtection="1">
      <alignment horizontal="justify" vertical="center" wrapText="1"/>
    </xf>
    <xf numFmtId="0" fontId="33" fillId="24" borderId="21" xfId="55" applyFont="1" applyFill="1" applyBorder="1" applyAlignment="1" applyProtection="1">
      <alignment horizontal="justify" vertical="center" wrapText="1"/>
    </xf>
    <xf numFmtId="0" fontId="33" fillId="24" borderId="19" xfId="55" applyFont="1" applyFill="1" applyBorder="1" applyAlignment="1" applyProtection="1">
      <alignment horizontal="justify" vertical="center" wrapText="1"/>
    </xf>
    <xf numFmtId="0" fontId="35" fillId="24" borderId="14" xfId="55" applyFont="1" applyFill="1" applyBorder="1" applyAlignment="1" applyProtection="1">
      <alignment horizontal="left" vertical="center"/>
    </xf>
    <xf numFmtId="0" fontId="35" fillId="24" borderId="12" xfId="55" applyFont="1" applyFill="1" applyBorder="1" applyAlignment="1" applyProtection="1">
      <alignment horizontal="left" vertical="center"/>
    </xf>
    <xf numFmtId="0" fontId="35" fillId="24" borderId="14" xfId="55" applyFont="1" applyFill="1" applyBorder="1" applyAlignment="1" applyProtection="1">
      <alignment horizontal="left"/>
    </xf>
    <xf numFmtId="0" fontId="35" fillId="24" borderId="12" xfId="55" applyFont="1" applyFill="1" applyBorder="1" applyAlignment="1" applyProtection="1">
      <alignment horizontal="left"/>
    </xf>
    <xf numFmtId="0" fontId="30" fillId="0" borderId="0" xfId="55" applyFont="1" applyFill="1" applyBorder="1" applyAlignment="1" applyProtection="1">
      <alignment horizontal="right" vertical="center" wrapText="1" indent="1"/>
    </xf>
    <xf numFmtId="0" fontId="30" fillId="24" borderId="21" xfId="55" applyFont="1" applyFill="1" applyBorder="1" applyAlignment="1" applyProtection="1">
      <alignment horizontal="center" vertical="center"/>
      <protection locked="0"/>
    </xf>
    <xf numFmtId="0" fontId="30" fillId="24" borderId="19" xfId="55" applyFont="1" applyFill="1" applyBorder="1" applyAlignment="1" applyProtection="1">
      <alignment horizontal="center" vertical="center"/>
      <protection locked="0"/>
    </xf>
    <xf numFmtId="0" fontId="30" fillId="24" borderId="22" xfId="55" applyFont="1" applyFill="1" applyBorder="1" applyAlignment="1" applyProtection="1">
      <alignment horizontal="center" vertical="center"/>
      <protection locked="0"/>
    </xf>
    <xf numFmtId="0" fontId="30" fillId="24" borderId="21" xfId="46" applyFont="1" applyFill="1" applyBorder="1" applyAlignment="1" applyProtection="1">
      <alignment horizontal="center" vertical="center" wrapText="1"/>
      <protection locked="0"/>
    </xf>
    <xf numFmtId="0" fontId="30" fillId="24" borderId="22" xfId="46" applyFont="1" applyFill="1" applyBorder="1" applyAlignment="1" applyProtection="1">
      <alignment horizontal="center" vertical="center" wrapText="1"/>
      <protection locked="0"/>
    </xf>
    <xf numFmtId="0" fontId="30" fillId="0" borderId="14" xfId="55" applyFont="1" applyFill="1" applyBorder="1" applyAlignment="1" applyProtection="1">
      <alignment horizontal="left" vertical="top"/>
    </xf>
    <xf numFmtId="0" fontId="30" fillId="0" borderId="12" xfId="55" applyFont="1" applyFill="1" applyBorder="1" applyAlignment="1" applyProtection="1">
      <alignment horizontal="left" vertical="top"/>
    </xf>
    <xf numFmtId="0" fontId="30" fillId="0" borderId="15" xfId="55" applyFont="1" applyFill="1" applyBorder="1" applyAlignment="1" applyProtection="1">
      <alignment horizontal="left" vertical="top"/>
    </xf>
    <xf numFmtId="49" fontId="30" fillId="24" borderId="17" xfId="55" applyNumberFormat="1" applyFont="1" applyFill="1" applyBorder="1" applyAlignment="1" applyProtection="1">
      <alignment horizontal="left" vertical="center"/>
      <protection locked="0"/>
    </xf>
    <xf numFmtId="49" fontId="30" fillId="24" borderId="11" xfId="55" applyNumberFormat="1" applyFont="1" applyFill="1" applyBorder="1" applyAlignment="1" applyProtection="1">
      <alignment horizontal="left" vertical="center"/>
      <protection locked="0"/>
    </xf>
    <xf numFmtId="49" fontId="30" fillId="24" borderId="18" xfId="55" applyNumberFormat="1" applyFont="1" applyFill="1" applyBorder="1" applyAlignment="1" applyProtection="1">
      <alignment horizontal="left" vertical="center"/>
      <protection locked="0"/>
    </xf>
    <xf numFmtId="0" fontId="35" fillId="24" borderId="17" xfId="55" applyFont="1" applyFill="1" applyBorder="1" applyAlignment="1" applyProtection="1">
      <alignment horizontal="left"/>
      <protection locked="0"/>
    </xf>
    <xf numFmtId="0" fontId="35" fillId="24" borderId="11" xfId="55" applyFont="1" applyFill="1" applyBorder="1" applyAlignment="1" applyProtection="1">
      <alignment horizontal="left"/>
      <protection locked="0"/>
    </xf>
    <xf numFmtId="0" fontId="35" fillId="24" borderId="18" xfId="55" applyFont="1" applyFill="1" applyBorder="1" applyAlignment="1" applyProtection="1">
      <alignment horizontal="left"/>
      <protection locked="0"/>
    </xf>
    <xf numFmtId="0" fontId="30" fillId="24" borderId="17" xfId="55" applyFont="1" applyFill="1" applyBorder="1" applyAlignment="1" applyProtection="1">
      <alignment horizontal="left"/>
      <protection locked="0"/>
    </xf>
    <xf numFmtId="0" fontId="30" fillId="24" borderId="11" xfId="55" applyFont="1" applyFill="1" applyBorder="1" applyAlignment="1" applyProtection="1">
      <alignment horizontal="left"/>
      <protection locked="0"/>
    </xf>
    <xf numFmtId="0" fontId="30" fillId="24" borderId="18" xfId="55" applyFont="1" applyFill="1" applyBorder="1" applyAlignment="1" applyProtection="1">
      <alignment horizontal="left"/>
      <protection locked="0"/>
    </xf>
    <xf numFmtId="0" fontId="30" fillId="24" borderId="14" xfId="55" applyFont="1" applyFill="1" applyBorder="1" applyAlignment="1" applyProtection="1">
      <alignment horizontal="left" vertical="top"/>
    </xf>
    <xf numFmtId="0" fontId="30" fillId="24" borderId="12" xfId="55" applyFont="1" applyFill="1" applyBorder="1" applyAlignment="1" applyProtection="1">
      <alignment horizontal="left" vertical="top"/>
    </xf>
    <xf numFmtId="0" fontId="30" fillId="24" borderId="15" xfId="55" applyFont="1" applyFill="1" applyBorder="1" applyAlignment="1" applyProtection="1">
      <alignment horizontal="left" vertical="top"/>
    </xf>
    <xf numFmtId="0" fontId="30" fillId="24" borderId="0" xfId="55" applyFont="1" applyFill="1" applyBorder="1" applyAlignment="1" applyProtection="1">
      <alignment horizontal="center" vertical="center" wrapText="1"/>
    </xf>
    <xf numFmtId="0" fontId="30" fillId="24" borderId="13" xfId="55" applyFont="1" applyFill="1" applyBorder="1" applyAlignment="1" applyProtection="1">
      <alignment horizontal="center" vertical="center" wrapText="1"/>
    </xf>
    <xf numFmtId="0" fontId="30" fillId="24" borderId="10" xfId="55" applyFont="1" applyFill="1" applyBorder="1" applyAlignment="1" applyProtection="1">
      <alignment horizontal="center" vertical="center" wrapText="1"/>
    </xf>
    <xf numFmtId="0" fontId="30" fillId="24" borderId="0" xfId="46" applyFont="1" applyFill="1" applyBorder="1" applyAlignment="1" applyProtection="1">
      <alignment horizontal="left" vertical="center" wrapText="1"/>
    </xf>
    <xf numFmtId="171" fontId="31" fillId="0" borderId="21" xfId="55" applyNumberFormat="1" applyFont="1" applyFill="1" applyBorder="1" applyAlignment="1" applyProtection="1">
      <alignment horizontal="justify" vertical="center" wrapText="1"/>
    </xf>
    <xf numFmtId="0" fontId="31" fillId="0" borderId="19" xfId="0" applyFont="1" applyFill="1" applyBorder="1" applyAlignment="1" applyProtection="1">
      <alignment horizontal="justify" vertical="center" wrapText="1"/>
    </xf>
    <xf numFmtId="0" fontId="30" fillId="24" borderId="21" xfId="55" applyFont="1" applyFill="1" applyBorder="1" applyAlignment="1" applyProtection="1">
      <alignment horizontal="center" vertical="center" wrapText="1"/>
      <protection locked="0"/>
    </xf>
    <xf numFmtId="0" fontId="0" fillId="24" borderId="19" xfId="0" applyFill="1" applyBorder="1" applyAlignment="1" applyProtection="1">
      <alignment horizontal="center" vertical="center" wrapText="1"/>
      <protection locked="0"/>
    </xf>
    <xf numFmtId="0" fontId="0" fillId="24" borderId="22" xfId="0" applyFill="1" applyBorder="1" applyAlignment="1" applyProtection="1">
      <alignment horizontal="center" vertical="center" wrapText="1"/>
      <protection locked="0"/>
    </xf>
    <xf numFmtId="0" fontId="72" fillId="27" borderId="10" xfId="55" applyFont="1" applyFill="1" applyBorder="1" applyAlignment="1" applyProtection="1">
      <alignment horizontal="center" vertical="top" wrapText="1"/>
    </xf>
    <xf numFmtId="0" fontId="72" fillId="27" borderId="0" xfId="55" applyFont="1" applyFill="1" applyBorder="1" applyAlignment="1" applyProtection="1">
      <alignment horizontal="center" vertical="top" wrapText="1"/>
    </xf>
    <xf numFmtId="0" fontId="37" fillId="24" borderId="16" xfId="55" applyFont="1" applyFill="1" applyBorder="1" applyAlignment="1" applyProtection="1">
      <alignment horizontal="center" vertical="center" wrapText="1"/>
    </xf>
    <xf numFmtId="0" fontId="30" fillId="24" borderId="16" xfId="55" applyFont="1" applyFill="1" applyBorder="1" applyAlignment="1" applyProtection="1">
      <alignment horizontal="justify" vertical="center" wrapText="1"/>
      <protection locked="0"/>
    </xf>
    <xf numFmtId="0" fontId="37" fillId="24" borderId="16" xfId="55" applyFont="1" applyFill="1" applyBorder="1" applyAlignment="1" applyProtection="1">
      <alignment horizontal="center" vertical="center"/>
    </xf>
    <xf numFmtId="0" fontId="30" fillId="0" borderId="12" xfId="55" applyFont="1" applyFill="1" applyBorder="1" applyAlignment="1" applyProtection="1"/>
    <xf numFmtId="0" fontId="30" fillId="24" borderId="0" xfId="55" applyFont="1" applyFill="1" applyBorder="1" applyAlignment="1" applyProtection="1"/>
    <xf numFmtId="0" fontId="35" fillId="24" borderId="0" xfId="55" applyFont="1" applyFill="1" applyBorder="1" applyAlignment="1" applyProtection="1"/>
    <xf numFmtId="0" fontId="37" fillId="24" borderId="20" xfId="55" applyFont="1" applyFill="1" applyBorder="1" applyAlignment="1" applyProtection="1">
      <alignment horizontal="left" vertical="top"/>
    </xf>
    <xf numFmtId="171" fontId="30" fillId="24" borderId="23" xfId="55" applyNumberFormat="1" applyFont="1" applyFill="1" applyBorder="1" applyAlignment="1" applyProtection="1">
      <alignment horizontal="justify" vertical="center" wrapText="1"/>
      <protection locked="0"/>
    </xf>
    <xf numFmtId="0" fontId="30" fillId="24" borderId="23" xfId="55" applyFont="1" applyFill="1" applyBorder="1" applyAlignment="1" applyProtection="1">
      <alignment horizontal="justify" vertical="center" wrapText="1"/>
      <protection locked="0"/>
    </xf>
    <xf numFmtId="0" fontId="37" fillId="24" borderId="14" xfId="46" applyFont="1" applyFill="1" applyBorder="1" applyAlignment="1" applyProtection="1">
      <alignment horizontal="left" vertical="top"/>
    </xf>
    <xf numFmtId="0" fontId="36" fillId="24" borderId="12" xfId="46" applyFont="1" applyFill="1" applyBorder="1" applyAlignment="1" applyProtection="1">
      <alignment horizontal="left" vertical="top"/>
    </xf>
    <xf numFmtId="0" fontId="37" fillId="0" borderId="14" xfId="46" applyFont="1" applyFill="1" applyBorder="1" applyAlignment="1" applyProtection="1">
      <alignment horizontal="left" vertical="top"/>
    </xf>
    <xf numFmtId="0" fontId="48" fillId="0" borderId="12" xfId="46" applyFont="1" applyFill="1" applyBorder="1" applyAlignment="1" applyProtection="1">
      <alignment horizontal="left" vertical="top"/>
    </xf>
    <xf numFmtId="0" fontId="48" fillId="0" borderId="15" xfId="46" applyFont="1" applyFill="1" applyBorder="1" applyAlignment="1" applyProtection="1">
      <alignment horizontal="left" vertical="top"/>
    </xf>
    <xf numFmtId="0" fontId="30" fillId="24" borderId="17" xfId="46" applyFont="1" applyFill="1" applyBorder="1" applyAlignment="1" applyProtection="1">
      <alignment horizontal="justify" vertical="center" wrapText="1"/>
      <protection locked="0"/>
    </xf>
    <xf numFmtId="0" fontId="30" fillId="24" borderId="11" xfId="46" applyFont="1" applyFill="1" applyBorder="1" applyAlignment="1" applyProtection="1">
      <alignment horizontal="justify" vertical="center" wrapText="1"/>
      <protection locked="0"/>
    </xf>
    <xf numFmtId="0" fontId="30" fillId="24" borderId="18" xfId="46" applyFont="1" applyFill="1" applyBorder="1" applyAlignment="1" applyProtection="1">
      <alignment horizontal="justify" vertical="center" wrapText="1"/>
      <protection locked="0"/>
    </xf>
    <xf numFmtId="0" fontId="70" fillId="24" borderId="17" xfId="46" applyFont="1" applyFill="1" applyBorder="1" applyAlignment="1" applyProtection="1">
      <alignment horizontal="justify" vertical="center" wrapText="1"/>
      <protection locked="0"/>
    </xf>
    <xf numFmtId="0" fontId="36" fillId="24" borderId="16" xfId="55" applyFont="1" applyFill="1" applyBorder="1" applyAlignment="1" applyProtection="1">
      <alignment horizontal="center" vertical="center"/>
    </xf>
    <xf numFmtId="0" fontId="37" fillId="24" borderId="19" xfId="55" applyFont="1" applyFill="1" applyBorder="1" applyAlignment="1" applyProtection="1">
      <alignment horizontal="justify" vertical="center" wrapText="1"/>
    </xf>
    <xf numFmtId="0" fontId="30" fillId="24" borderId="16" xfId="55" applyFont="1" applyFill="1" applyBorder="1" applyAlignment="1" applyProtection="1">
      <alignment horizontal="center" vertical="center" wrapText="1"/>
      <protection locked="0"/>
    </xf>
    <xf numFmtId="0" fontId="37" fillId="24" borderId="14" xfId="55" applyFont="1" applyFill="1" applyBorder="1" applyAlignment="1" applyProtection="1">
      <alignment horizontal="left" vertical="top"/>
    </xf>
    <xf numFmtId="0" fontId="37" fillId="24" borderId="12" xfId="55" applyFont="1" applyFill="1" applyBorder="1" applyAlignment="1" applyProtection="1">
      <alignment horizontal="left" vertical="top"/>
    </xf>
    <xf numFmtId="0" fontId="37" fillId="24" borderId="15" xfId="55" applyFont="1" applyFill="1" applyBorder="1" applyAlignment="1" applyProtection="1">
      <alignment horizontal="left" vertical="top"/>
    </xf>
    <xf numFmtId="0" fontId="30" fillId="24" borderId="17" xfId="55" applyFont="1" applyFill="1" applyBorder="1" applyAlignment="1" applyProtection="1">
      <alignment horizontal="justify" vertical="center" wrapText="1"/>
      <protection locked="0"/>
    </xf>
    <xf numFmtId="0" fontId="30" fillId="24" borderId="11" xfId="55" applyFont="1" applyFill="1" applyBorder="1" applyAlignment="1" applyProtection="1">
      <alignment horizontal="justify" vertical="center" wrapText="1"/>
      <protection locked="0"/>
    </xf>
    <xf numFmtId="0" fontId="30" fillId="24" borderId="18" xfId="55" applyFont="1" applyFill="1" applyBorder="1" applyAlignment="1" applyProtection="1">
      <alignment horizontal="justify" vertical="center" wrapText="1"/>
      <protection locked="0"/>
    </xf>
    <xf numFmtId="0" fontId="30" fillId="24" borderId="26" xfId="55" applyFont="1" applyFill="1" applyBorder="1" applyAlignment="1" applyProtection="1">
      <alignment horizontal="justify" vertical="center" wrapText="1"/>
      <protection locked="0"/>
    </xf>
    <xf numFmtId="0" fontId="30" fillId="24" borderId="0" xfId="55" applyFont="1" applyFill="1" applyBorder="1" applyAlignment="1" applyProtection="1">
      <alignment horizontal="justify" wrapText="1"/>
    </xf>
    <xf numFmtId="0" fontId="37" fillId="24" borderId="14" xfId="55" applyFont="1" applyFill="1" applyBorder="1" applyAlignment="1" applyProtection="1">
      <alignment horizontal="left" vertical="center"/>
    </xf>
    <xf numFmtId="0" fontId="37" fillId="24" borderId="12" xfId="55" applyFont="1" applyFill="1" applyBorder="1" applyAlignment="1" applyProtection="1">
      <alignment horizontal="left" vertical="center"/>
    </xf>
    <xf numFmtId="0" fontId="37" fillId="24" borderId="15" xfId="55" applyFont="1" applyFill="1" applyBorder="1" applyAlignment="1" applyProtection="1">
      <alignment horizontal="left" vertical="center"/>
    </xf>
    <xf numFmtId="0" fontId="96" fillId="24" borderId="14" xfId="55" applyFont="1" applyFill="1" applyBorder="1" applyAlignment="1" applyProtection="1">
      <alignment horizontal="left" vertical="center"/>
    </xf>
    <xf numFmtId="0" fontId="96" fillId="24" borderId="12" xfId="55" applyFont="1" applyFill="1" applyBorder="1" applyAlignment="1" applyProtection="1">
      <alignment horizontal="left" vertical="center"/>
    </xf>
    <xf numFmtId="0" fontId="96" fillId="24" borderId="15" xfId="55" applyFont="1" applyFill="1" applyBorder="1" applyAlignment="1" applyProtection="1">
      <alignment horizontal="left" vertical="center"/>
    </xf>
    <xf numFmtId="171" fontId="30" fillId="24" borderId="17" xfId="55" applyNumberFormat="1" applyFont="1" applyFill="1" applyBorder="1" applyAlignment="1" applyProtection="1">
      <alignment horizontal="justify" vertical="center" wrapText="1"/>
      <protection locked="0"/>
    </xf>
    <xf numFmtId="171" fontId="30" fillId="24" borderId="11" xfId="55" applyNumberFormat="1" applyFont="1" applyFill="1" applyBorder="1" applyAlignment="1" applyProtection="1">
      <alignment horizontal="justify" vertical="center" wrapText="1"/>
      <protection locked="0"/>
    </xf>
    <xf numFmtId="171" fontId="30" fillId="24" borderId="18" xfId="55" applyNumberFormat="1" applyFont="1" applyFill="1" applyBorder="1" applyAlignment="1" applyProtection="1">
      <alignment horizontal="justify" vertical="center" wrapText="1"/>
      <protection locked="0"/>
    </xf>
    <xf numFmtId="0" fontId="37" fillId="0" borderId="14" xfId="55" applyFont="1" applyFill="1" applyBorder="1" applyAlignment="1" applyProtection="1">
      <alignment horizontal="left" vertical="top"/>
    </xf>
    <xf numFmtId="0" fontId="37" fillId="0" borderId="12" xfId="55" applyFont="1" applyFill="1" applyBorder="1" applyAlignment="1" applyProtection="1">
      <alignment horizontal="left" vertical="top"/>
    </xf>
    <xf numFmtId="0" fontId="37" fillId="0" borderId="15" xfId="55" applyFont="1" applyFill="1" applyBorder="1" applyAlignment="1" applyProtection="1">
      <alignment horizontal="left" vertical="top"/>
    </xf>
    <xf numFmtId="0" fontId="30" fillId="24" borderId="23" xfId="55" applyFont="1" applyFill="1" applyBorder="1" applyAlignment="1" applyProtection="1">
      <alignment vertical="center" wrapText="1"/>
    </xf>
    <xf numFmtId="0" fontId="30" fillId="24" borderId="23" xfId="55" applyFont="1" applyFill="1" applyBorder="1" applyAlignment="1" applyProtection="1">
      <alignment horizontal="center" vertical="center" wrapText="1"/>
      <protection locked="0"/>
    </xf>
    <xf numFmtId="0" fontId="30" fillId="24" borderId="21" xfId="46" applyFont="1" applyFill="1" applyBorder="1" applyAlignment="1" applyProtection="1">
      <alignment horizontal="center" vertical="center" wrapText="1"/>
    </xf>
    <xf numFmtId="0" fontId="30" fillId="24" borderId="19" xfId="46" applyFont="1" applyFill="1" applyBorder="1" applyAlignment="1" applyProtection="1">
      <alignment horizontal="center" vertical="center" wrapText="1"/>
    </xf>
    <xf numFmtId="0" fontId="30" fillId="24" borderId="22" xfId="46" applyFont="1" applyFill="1" applyBorder="1" applyAlignment="1" applyProtection="1">
      <alignment horizontal="center" vertical="center" wrapText="1"/>
    </xf>
    <xf numFmtId="0" fontId="30" fillId="24" borderId="19" xfId="46" applyFont="1" applyFill="1" applyBorder="1" applyAlignment="1" applyProtection="1">
      <alignment horizontal="center" vertical="center" wrapText="1"/>
      <protection locked="0"/>
    </xf>
    <xf numFmtId="0" fontId="37" fillId="24" borderId="0" xfId="55" applyFont="1" applyFill="1" applyBorder="1" applyAlignment="1" applyProtection="1">
      <alignment horizontal="left" wrapText="1"/>
    </xf>
    <xf numFmtId="0" fontId="0" fillId="0" borderId="22" xfId="0" applyBorder="1" applyAlignment="1">
      <alignment horizontal="center" wrapText="1"/>
    </xf>
    <xf numFmtId="0" fontId="30" fillId="24" borderId="0" xfId="55" applyFont="1" applyFill="1" applyBorder="1" applyAlignment="1" applyProtection="1">
      <alignment vertical="center"/>
    </xf>
    <xf numFmtId="0" fontId="30" fillId="24" borderId="17" xfId="55" applyFont="1" applyFill="1" applyBorder="1" applyAlignment="1" applyProtection="1">
      <alignment horizontal="center" vertical="center"/>
      <protection locked="0"/>
    </xf>
    <xf numFmtId="0" fontId="30" fillId="24" borderId="11" xfId="55" applyFont="1" applyFill="1" applyBorder="1" applyAlignment="1" applyProtection="1">
      <alignment horizontal="center" vertical="center"/>
      <protection locked="0"/>
    </xf>
    <xf numFmtId="0" fontId="30" fillId="24" borderId="18" xfId="55" applyFont="1" applyFill="1" applyBorder="1" applyAlignment="1" applyProtection="1">
      <alignment horizontal="center" vertical="center"/>
      <protection locked="0"/>
    </xf>
    <xf numFmtId="49" fontId="30" fillId="24" borderId="17" xfId="55" applyNumberFormat="1" applyFont="1" applyFill="1" applyBorder="1" applyAlignment="1" applyProtection="1">
      <alignment horizontal="center" vertical="center"/>
      <protection locked="0"/>
    </xf>
    <xf numFmtId="49" fontId="30" fillId="24" borderId="11" xfId="55" applyNumberFormat="1" applyFont="1" applyFill="1" applyBorder="1" applyAlignment="1" applyProtection="1">
      <alignment horizontal="center" vertical="center"/>
      <protection locked="0"/>
    </xf>
    <xf numFmtId="49" fontId="30" fillId="24" borderId="18" xfId="55" applyNumberFormat="1" applyFont="1" applyFill="1" applyBorder="1" applyAlignment="1" applyProtection="1">
      <alignment horizontal="center" vertical="center"/>
      <protection locked="0"/>
    </xf>
    <xf numFmtId="49" fontId="30" fillId="24" borderId="21" xfId="55" applyNumberFormat="1" applyFont="1" applyFill="1" applyBorder="1" applyAlignment="1" applyProtection="1">
      <protection locked="0"/>
    </xf>
    <xf numFmtId="49" fontId="0" fillId="0" borderId="19" xfId="0" applyNumberFormat="1" applyBorder="1" applyAlignment="1" applyProtection="1">
      <protection locked="0"/>
    </xf>
    <xf numFmtId="49" fontId="0" fillId="0" borderId="22" xfId="0" applyNumberFormat="1" applyBorder="1" applyAlignment="1" applyProtection="1">
      <protection locked="0"/>
    </xf>
    <xf numFmtId="0" fontId="30" fillId="24" borderId="0" xfId="55" applyFont="1" applyFill="1" applyBorder="1" applyAlignment="1" applyProtection="1">
      <alignment horizontal="center" vertical="center"/>
    </xf>
    <xf numFmtId="0" fontId="30" fillId="24" borderId="14" xfId="55" applyFont="1" applyFill="1" applyBorder="1" applyAlignment="1" applyProtection="1">
      <alignment horizontal="center" vertical="center" wrapText="1"/>
      <protection locked="0"/>
    </xf>
    <xf numFmtId="0" fontId="30" fillId="24" borderId="12" xfId="55" applyFont="1" applyFill="1" applyBorder="1" applyAlignment="1" applyProtection="1">
      <alignment horizontal="center" vertical="center" wrapText="1"/>
      <protection locked="0"/>
    </xf>
    <xf numFmtId="0" fontId="30" fillId="24" borderId="15" xfId="55" applyFont="1" applyFill="1" applyBorder="1" applyAlignment="1" applyProtection="1">
      <alignment horizontal="center" vertical="center" wrapText="1"/>
      <protection locked="0"/>
    </xf>
    <xf numFmtId="0" fontId="30" fillId="24" borderId="17" xfId="55" applyFont="1" applyFill="1" applyBorder="1" applyAlignment="1" applyProtection="1">
      <alignment horizontal="center" vertical="center" wrapText="1"/>
      <protection locked="0"/>
    </xf>
    <xf numFmtId="0" fontId="30" fillId="24" borderId="11" xfId="55" applyFont="1" applyFill="1" applyBorder="1" applyAlignment="1" applyProtection="1">
      <alignment horizontal="center" vertical="center" wrapText="1"/>
      <protection locked="0"/>
    </xf>
    <xf numFmtId="0" fontId="30" fillId="24" borderId="18" xfId="55" applyFont="1" applyFill="1" applyBorder="1" applyAlignment="1" applyProtection="1">
      <alignment horizontal="center" vertical="center" wrapText="1"/>
      <protection locked="0"/>
    </xf>
    <xf numFmtId="49" fontId="30" fillId="24" borderId="0" xfId="55" applyNumberFormat="1" applyFont="1" applyFill="1" applyBorder="1" applyAlignment="1" applyProtection="1">
      <alignment horizontal="center" vertical="center"/>
    </xf>
    <xf numFmtId="49" fontId="30" fillId="24" borderId="13" xfId="55" applyNumberFormat="1" applyFont="1" applyFill="1" applyBorder="1" applyAlignment="1" applyProtection="1">
      <alignment horizontal="center" vertical="center"/>
    </xf>
    <xf numFmtId="49" fontId="30" fillId="24" borderId="21" xfId="55" applyNumberFormat="1" applyFont="1" applyFill="1" applyBorder="1" applyAlignment="1" applyProtection="1">
      <alignment horizontal="center" vertical="center"/>
    </xf>
    <xf numFmtId="49" fontId="30" fillId="24" borderId="19" xfId="55" applyNumberFormat="1" applyFont="1" applyFill="1" applyBorder="1" applyAlignment="1" applyProtection="1">
      <alignment horizontal="center" vertical="center"/>
    </xf>
    <xf numFmtId="49" fontId="30" fillId="24" borderId="22" xfId="55" applyNumberFormat="1" applyFont="1" applyFill="1" applyBorder="1" applyAlignment="1" applyProtection="1">
      <alignment horizontal="center" vertical="center"/>
    </xf>
    <xf numFmtId="0" fontId="30" fillId="24" borderId="14" xfId="55" applyFont="1" applyFill="1" applyBorder="1" applyAlignment="1" applyProtection="1">
      <alignment horizontal="center" vertical="center"/>
      <protection locked="0"/>
    </xf>
    <xf numFmtId="0" fontId="30" fillId="24" borderId="12" xfId="55" applyFont="1" applyFill="1" applyBorder="1" applyAlignment="1" applyProtection="1">
      <alignment horizontal="center" vertical="center"/>
      <protection locked="0"/>
    </xf>
    <xf numFmtId="0" fontId="30" fillId="24" borderId="15" xfId="55" applyFont="1" applyFill="1" applyBorder="1" applyAlignment="1" applyProtection="1">
      <alignment horizontal="center" vertical="center"/>
      <protection locked="0"/>
    </xf>
    <xf numFmtId="0" fontId="4" fillId="24" borderId="13" xfId="46" applyFont="1" applyFill="1" applyBorder="1" applyAlignment="1" applyProtection="1"/>
    <xf numFmtId="49" fontId="30" fillId="24" borderId="14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2" xfId="55" applyNumberFormat="1" applyFont="1" applyFill="1" applyBorder="1" applyAlignment="1" applyProtection="1">
      <alignment horizontal="center" vertical="center" wrapText="1"/>
      <protection locked="0"/>
    </xf>
    <xf numFmtId="49" fontId="30" fillId="24" borderId="15" xfId="55" applyNumberFormat="1" applyFont="1" applyFill="1" applyBorder="1" applyAlignment="1" applyProtection="1">
      <alignment horizontal="center" vertical="center" wrapText="1"/>
      <protection locked="0"/>
    </xf>
    <xf numFmtId="0" fontId="30" fillId="0" borderId="21" xfId="55" applyFont="1" applyFill="1" applyBorder="1" applyAlignment="1" applyProtection="1">
      <alignment horizontal="center" vertical="center" wrapText="1"/>
    </xf>
    <xf numFmtId="0" fontId="30" fillId="0" borderId="19" xfId="55" applyFont="1" applyFill="1" applyBorder="1" applyAlignment="1" applyProtection="1">
      <alignment horizontal="center" vertical="center" wrapText="1"/>
    </xf>
    <xf numFmtId="0" fontId="30" fillId="0" borderId="22" xfId="55" applyFont="1" applyFill="1" applyBorder="1" applyAlignment="1" applyProtection="1">
      <alignment horizontal="center" vertical="center" wrapText="1"/>
    </xf>
    <xf numFmtId="0" fontId="30" fillId="24" borderId="0" xfId="55" applyFont="1" applyFill="1" applyBorder="1" applyAlignment="1" applyProtection="1">
      <alignment horizontal="left" vertical="center"/>
    </xf>
    <xf numFmtId="0" fontId="30" fillId="24" borderId="19" xfId="55" applyFont="1" applyFill="1" applyBorder="1" applyAlignment="1" applyProtection="1">
      <alignment horizontal="center" vertical="center" wrapText="1"/>
      <protection locked="0"/>
    </xf>
    <xf numFmtId="0" fontId="30" fillId="24" borderId="22" xfId="55" applyFont="1" applyFill="1" applyBorder="1" applyAlignment="1" applyProtection="1">
      <alignment horizontal="center" vertical="center" wrapText="1"/>
      <protection locked="0"/>
    </xf>
    <xf numFmtId="49" fontId="30" fillId="0" borderId="21" xfId="55" applyNumberFormat="1" applyFont="1" applyFill="1" applyBorder="1" applyAlignment="1" applyProtection="1">
      <alignment horizontal="center" vertical="center"/>
    </xf>
    <xf numFmtId="49" fontId="30" fillId="0" borderId="19" xfId="55" applyNumberFormat="1" applyFont="1" applyFill="1" applyBorder="1" applyAlignment="1" applyProtection="1">
      <alignment horizontal="center" vertical="center"/>
    </xf>
    <xf numFmtId="49" fontId="30" fillId="0" borderId="22" xfId="55" applyNumberFormat="1" applyFont="1" applyFill="1" applyBorder="1" applyAlignment="1" applyProtection="1">
      <alignment horizontal="center" vertical="center"/>
    </xf>
    <xf numFmtId="0" fontId="30" fillId="24" borderId="13" xfId="55" applyFont="1" applyFill="1" applyBorder="1" applyAlignment="1" applyProtection="1">
      <alignment horizontal="left" vertical="center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30" fillId="24" borderId="23" xfId="55" applyFont="1" applyFill="1" applyBorder="1" applyAlignment="1" applyProtection="1">
      <alignment vertical="center" wrapText="1"/>
      <protection locked="0"/>
    </xf>
    <xf numFmtId="0" fontId="30" fillId="0" borderId="12" xfId="55" applyFont="1" applyFill="1" applyBorder="1" applyAlignment="1" applyProtection="1">
      <alignment vertical="center" wrapText="1"/>
    </xf>
    <xf numFmtId="0" fontId="30" fillId="0" borderId="12" xfId="55" applyFont="1" applyFill="1" applyBorder="1" applyAlignment="1" applyProtection="1">
      <alignment vertical="center"/>
    </xf>
    <xf numFmtId="0" fontId="36" fillId="24" borderId="21" xfId="0" applyFont="1" applyFill="1" applyBorder="1" applyAlignment="1" applyProtection="1">
      <alignment horizontal="center" vertical="center"/>
      <protection locked="0"/>
    </xf>
    <xf numFmtId="0" fontId="36" fillId="24" borderId="19" xfId="0" applyFont="1" applyFill="1" applyBorder="1" applyAlignment="1" applyProtection="1">
      <alignment horizontal="center" vertical="center"/>
      <protection locked="0"/>
    </xf>
    <xf numFmtId="0" fontId="36" fillId="24" borderId="22" xfId="0" applyFont="1" applyFill="1" applyBorder="1" applyAlignment="1" applyProtection="1">
      <alignment horizontal="center" vertical="center"/>
      <protection locked="0"/>
    </xf>
    <xf numFmtId="0" fontId="30" fillId="24" borderId="12" xfId="0" applyFont="1" applyFill="1" applyBorder="1" applyAlignment="1" applyProtection="1">
      <alignment horizontal="justify" vertical="center" wrapText="1"/>
    </xf>
    <xf numFmtId="0" fontId="37" fillId="24" borderId="14" xfId="0" applyFont="1" applyFill="1" applyBorder="1" applyAlignment="1" applyProtection="1">
      <alignment vertical="top"/>
    </xf>
    <xf numFmtId="0" fontId="37" fillId="24" borderId="12" xfId="0" applyFont="1" applyFill="1" applyBorder="1" applyAlignment="1" applyProtection="1">
      <alignment vertical="top"/>
    </xf>
    <xf numFmtId="0" fontId="37" fillId="24" borderId="15" xfId="0" applyFont="1" applyFill="1" applyBorder="1" applyAlignment="1" applyProtection="1">
      <alignment vertical="top"/>
    </xf>
    <xf numFmtId="0" fontId="37" fillId="24" borderId="14" xfId="0" applyFont="1" applyFill="1" applyBorder="1" applyAlignment="1" applyProtection="1">
      <alignment horizontal="left" vertical="top"/>
    </xf>
    <xf numFmtId="0" fontId="37" fillId="24" borderId="12" xfId="0" applyFont="1" applyFill="1" applyBorder="1" applyAlignment="1" applyProtection="1">
      <alignment horizontal="left" vertical="top"/>
    </xf>
    <xf numFmtId="0" fontId="37" fillId="24" borderId="15" xfId="0" applyFont="1" applyFill="1" applyBorder="1" applyAlignment="1" applyProtection="1">
      <alignment horizontal="left" vertical="top"/>
    </xf>
    <xf numFmtId="0" fontId="30" fillId="24" borderId="17" xfId="0" applyFont="1" applyFill="1" applyBorder="1" applyAlignment="1" applyProtection="1">
      <alignment horizontal="center" vertical="center"/>
      <protection locked="0"/>
    </xf>
    <xf numFmtId="0" fontId="30" fillId="24" borderId="11" xfId="0" applyFont="1" applyFill="1" applyBorder="1" applyAlignment="1" applyProtection="1">
      <alignment horizontal="center" vertical="center"/>
      <protection locked="0"/>
    </xf>
    <xf numFmtId="0" fontId="30" fillId="24" borderId="18" xfId="0" applyFont="1" applyFill="1" applyBorder="1" applyAlignment="1" applyProtection="1">
      <alignment horizontal="center" vertical="center"/>
      <protection locked="0"/>
    </xf>
    <xf numFmtId="0" fontId="76" fillId="24" borderId="14" xfId="0" applyFont="1" applyFill="1" applyBorder="1" applyAlignment="1" applyProtection="1">
      <alignment vertical="top"/>
    </xf>
    <xf numFmtId="0" fontId="76" fillId="24" borderId="12" xfId="0" applyFont="1" applyFill="1" applyBorder="1" applyAlignment="1" applyProtection="1">
      <alignment vertical="top"/>
    </xf>
    <xf numFmtId="0" fontId="37" fillId="24" borderId="20" xfId="0" applyFont="1" applyFill="1" applyBorder="1" applyAlignment="1" applyProtection="1">
      <alignment horizontal="left" vertical="top"/>
    </xf>
    <xf numFmtId="0" fontId="30" fillId="24" borderId="23" xfId="0" applyFont="1" applyFill="1" applyBorder="1" applyAlignment="1" applyProtection="1">
      <alignment horizontal="center" vertical="center"/>
    </xf>
    <xf numFmtId="0" fontId="5" fillId="24" borderId="16" xfId="0" applyFont="1" applyFill="1" applyBorder="1" applyAlignment="1" applyProtection="1">
      <alignment horizontal="center" vertical="center" wrapText="1"/>
    </xf>
    <xf numFmtId="0" fontId="5" fillId="24" borderId="21" xfId="0" applyFont="1" applyFill="1" applyBorder="1" applyAlignment="1" applyProtection="1">
      <alignment horizontal="left" vertical="center" wrapText="1"/>
    </xf>
    <xf numFmtId="0" fontId="5" fillId="24" borderId="19" xfId="0" applyFont="1" applyFill="1" applyBorder="1" applyAlignment="1" applyProtection="1">
      <alignment horizontal="left" vertical="center" wrapText="1"/>
    </xf>
    <xf numFmtId="0" fontId="5" fillId="24" borderId="22" xfId="0" applyFont="1" applyFill="1" applyBorder="1" applyAlignment="1" applyProtection="1">
      <alignment horizontal="left" vertical="center" wrapText="1"/>
    </xf>
    <xf numFmtId="49" fontId="30" fillId="24" borderId="0" xfId="0" applyNumberFormat="1" applyFont="1" applyFill="1" applyBorder="1" applyAlignment="1" applyProtection="1">
      <alignment horizontal="center" vertical="center"/>
    </xf>
    <xf numFmtId="49" fontId="30" fillId="24" borderId="0" xfId="0" applyNumberFormat="1" applyFont="1" applyFill="1" applyBorder="1" applyAlignment="1" applyProtection="1">
      <alignment horizontal="right" vertical="center"/>
    </xf>
    <xf numFmtId="0" fontId="30" fillId="24" borderId="10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center" vertical="center"/>
    </xf>
    <xf numFmtId="0" fontId="30" fillId="24" borderId="10" xfId="0" applyFont="1" applyFill="1" applyBorder="1" applyAlignment="1" applyProtection="1">
      <alignment horizontal="justify" vertical="center" wrapText="1"/>
    </xf>
    <xf numFmtId="0" fontId="30" fillId="24" borderId="0" xfId="0" applyFont="1" applyFill="1" applyBorder="1" applyAlignment="1" applyProtection="1">
      <alignment horizontal="justify" vertical="center" wrapText="1"/>
    </xf>
    <xf numFmtId="0" fontId="30" fillId="24" borderId="13" xfId="0" applyFont="1" applyFill="1" applyBorder="1" applyAlignment="1" applyProtection="1">
      <alignment horizontal="justify" vertical="center" wrapText="1"/>
    </xf>
    <xf numFmtId="0" fontId="30" fillId="24" borderId="17" xfId="0" applyFont="1" applyFill="1" applyBorder="1" applyAlignment="1" applyProtection="1">
      <alignment horizontal="justify" vertical="center" wrapText="1"/>
    </xf>
    <xf numFmtId="0" fontId="30" fillId="24" borderId="11" xfId="0" applyFont="1" applyFill="1" applyBorder="1" applyAlignment="1" applyProtection="1">
      <alignment horizontal="justify" vertical="center" wrapText="1"/>
    </xf>
    <xf numFmtId="0" fontId="30" fillId="24" borderId="18" xfId="0" applyFont="1" applyFill="1" applyBorder="1" applyAlignment="1" applyProtection="1">
      <alignment horizontal="justify" vertical="center" wrapText="1"/>
    </xf>
    <xf numFmtId="0" fontId="5" fillId="24" borderId="21" xfId="0" applyFont="1" applyFill="1" applyBorder="1" applyAlignment="1" applyProtection="1">
      <alignment horizontal="justify" vertical="center" wrapText="1"/>
      <protection locked="0"/>
    </xf>
    <xf numFmtId="0" fontId="5" fillId="24" borderId="19" xfId="0" applyFont="1" applyFill="1" applyBorder="1" applyAlignment="1" applyProtection="1">
      <alignment horizontal="justify" vertical="center" wrapText="1"/>
      <protection locked="0"/>
    </xf>
    <xf numFmtId="0" fontId="5" fillId="24" borderId="22" xfId="0" applyFont="1" applyFill="1" applyBorder="1" applyAlignment="1" applyProtection="1">
      <alignment horizontal="justify" vertical="center" wrapText="1"/>
      <protection locked="0"/>
    </xf>
    <xf numFmtId="4" fontId="5" fillId="24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35" fillId="25" borderId="0" xfId="0" applyFont="1" applyFill="1" applyBorder="1" applyAlignment="1" applyProtection="1">
      <alignment horizontal="left" vertical="top"/>
    </xf>
    <xf numFmtId="0" fontId="30" fillId="25" borderId="0" xfId="0" applyFont="1" applyFill="1" applyBorder="1" applyAlignment="1" applyProtection="1">
      <alignment vertical="top"/>
    </xf>
    <xf numFmtId="0" fontId="30" fillId="24" borderId="14" xfId="0" applyFont="1" applyFill="1" applyBorder="1" applyAlignment="1" applyProtection="1">
      <alignment horizontal="left" vertical="center" wrapText="1"/>
    </xf>
    <xf numFmtId="0" fontId="30" fillId="24" borderId="12" xfId="0" applyFont="1" applyFill="1" applyBorder="1" applyAlignment="1" applyProtection="1">
      <alignment horizontal="left" vertical="center" wrapText="1"/>
    </xf>
    <xf numFmtId="0" fontId="30" fillId="24" borderId="15" xfId="0" applyFont="1" applyFill="1" applyBorder="1" applyAlignment="1" applyProtection="1">
      <alignment horizontal="left" vertical="center" wrapText="1"/>
    </xf>
    <xf numFmtId="0" fontId="53" fillId="24" borderId="0" xfId="0" applyFont="1" applyFill="1" applyBorder="1" applyAlignment="1" applyProtection="1">
      <alignment horizontal="center"/>
    </xf>
    <xf numFmtId="0" fontId="30" fillId="24" borderId="11" xfId="0" applyFont="1" applyFill="1" applyBorder="1" applyAlignment="1" applyProtection="1">
      <alignment horizontal="justify" vertical="top" wrapText="1"/>
    </xf>
    <xf numFmtId="0" fontId="36" fillId="24" borderId="16" xfId="0" applyFont="1" applyFill="1" applyBorder="1" applyAlignment="1" applyProtection="1">
      <alignment horizontal="center" vertical="center"/>
    </xf>
    <xf numFmtId="0" fontId="30" fillId="24" borderId="14" xfId="48" applyFont="1" applyFill="1" applyBorder="1" applyAlignment="1" applyProtection="1">
      <alignment horizontal="left" vertical="top" wrapText="1"/>
    </xf>
    <xf numFmtId="0" fontId="30" fillId="24" borderId="12" xfId="48" applyFont="1" applyFill="1" applyBorder="1" applyAlignment="1" applyProtection="1">
      <alignment horizontal="left" vertical="top" wrapText="1"/>
    </xf>
    <xf numFmtId="0" fontId="30" fillId="24" borderId="15" xfId="48" applyFont="1" applyFill="1" applyBorder="1" applyAlignment="1" applyProtection="1">
      <alignment horizontal="left" vertical="top" wrapText="1"/>
    </xf>
    <xf numFmtId="0" fontId="30" fillId="24" borderId="0" xfId="0" applyFont="1" applyFill="1" applyBorder="1" applyAlignment="1" applyProtection="1">
      <alignment vertical="top"/>
    </xf>
    <xf numFmtId="0" fontId="30" fillId="24" borderId="0" xfId="48" applyFont="1" applyFill="1" applyBorder="1" applyAlignment="1" applyProtection="1">
      <alignment horizontal="left" vertical="center" wrapText="1"/>
    </xf>
    <xf numFmtId="49" fontId="30" fillId="24" borderId="10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0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3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7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1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8" xfId="48" applyNumberFormat="1" applyFont="1" applyFill="1" applyBorder="1" applyAlignment="1" applyProtection="1">
      <alignment horizontal="justify" vertical="top" wrapText="1"/>
      <protection locked="0"/>
    </xf>
    <xf numFmtId="49" fontId="30" fillId="24" borderId="10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0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3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7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1" xfId="0" applyNumberFormat="1" applyFont="1" applyFill="1" applyBorder="1" applyAlignment="1" applyProtection="1">
      <alignment horizontal="justify" vertical="top" wrapText="1"/>
      <protection locked="0"/>
    </xf>
    <xf numFmtId="49" fontId="30" fillId="24" borderId="18" xfId="0" applyNumberFormat="1" applyFont="1" applyFill="1" applyBorder="1" applyAlignment="1" applyProtection="1">
      <alignment horizontal="justify" vertical="top" wrapText="1"/>
      <protection locked="0"/>
    </xf>
    <xf numFmtId="0" fontId="30" fillId="24" borderId="14" xfId="0" applyFont="1" applyFill="1" applyBorder="1" applyAlignment="1" applyProtection="1">
      <alignment horizontal="justify" vertical="center" wrapText="1"/>
    </xf>
    <xf numFmtId="0" fontId="30" fillId="24" borderId="14" xfId="0" applyFont="1" applyFill="1" applyBorder="1" applyAlignment="1" applyProtection="1">
      <alignment horizontal="left" vertical="center"/>
    </xf>
    <xf numFmtId="0" fontId="30" fillId="24" borderId="12" xfId="0" applyFont="1" applyFill="1" applyBorder="1" applyAlignment="1" applyProtection="1">
      <alignment horizontal="left" vertical="center"/>
    </xf>
    <xf numFmtId="0" fontId="30" fillId="24" borderId="15" xfId="0" applyFont="1" applyFill="1" applyBorder="1" applyAlignment="1" applyProtection="1">
      <alignment horizontal="left" vertical="center"/>
    </xf>
    <xf numFmtId="0" fontId="30" fillId="24" borderId="0" xfId="0" applyFont="1" applyFill="1" applyBorder="1" applyAlignment="1" applyProtection="1">
      <alignment horizontal="left" vertical="center"/>
    </xf>
    <xf numFmtId="0" fontId="53" fillId="24" borderId="0" xfId="0" applyFont="1" applyFill="1" applyBorder="1" applyAlignment="1" applyProtection="1">
      <alignment horizontal="center" vertical="center" wrapText="1"/>
    </xf>
    <xf numFmtId="0" fontId="4" fillId="24" borderId="12" xfId="0" applyFont="1" applyFill="1" applyBorder="1" applyAlignment="1" applyProtection="1">
      <alignment horizontal="justify" vertical="center" wrapText="1"/>
    </xf>
    <xf numFmtId="0" fontId="4" fillId="24" borderId="10" xfId="0" applyFont="1" applyFill="1" applyBorder="1" applyAlignment="1" applyProtection="1">
      <alignment horizontal="justify" vertical="center" wrapText="1"/>
    </xf>
    <xf numFmtId="0" fontId="4" fillId="24" borderId="0" xfId="0" applyFont="1" applyFill="1" applyBorder="1" applyAlignment="1" applyProtection="1">
      <alignment horizontal="justify" vertical="center" wrapText="1"/>
    </xf>
    <xf numFmtId="0" fontId="4" fillId="24" borderId="17" xfId="0" applyFont="1" applyFill="1" applyBorder="1" applyAlignment="1" applyProtection="1">
      <alignment horizontal="justify" vertical="center" wrapText="1"/>
    </xf>
    <xf numFmtId="0" fontId="4" fillId="24" borderId="11" xfId="0" applyFont="1" applyFill="1" applyBorder="1" applyAlignment="1" applyProtection="1">
      <alignment horizontal="justify" vertical="center" wrapText="1"/>
    </xf>
    <xf numFmtId="49" fontId="30" fillId="24" borderId="14" xfId="0" applyNumberFormat="1" applyFont="1" applyFill="1" applyBorder="1" applyAlignment="1" applyProtection="1">
      <alignment horizontal="center" vertical="center"/>
    </xf>
    <xf numFmtId="49" fontId="30" fillId="24" borderId="15" xfId="0" applyNumberFormat="1" applyFont="1" applyFill="1" applyBorder="1" applyAlignment="1" applyProtection="1">
      <alignment horizontal="center" vertical="center"/>
    </xf>
    <xf numFmtId="49" fontId="30" fillId="24" borderId="10" xfId="0" applyNumberFormat="1" applyFont="1" applyFill="1" applyBorder="1" applyAlignment="1" applyProtection="1">
      <alignment horizontal="center" vertical="center"/>
    </xf>
    <xf numFmtId="49" fontId="30" fillId="24" borderId="13" xfId="0" applyNumberFormat="1" applyFont="1" applyFill="1" applyBorder="1" applyAlignment="1" applyProtection="1">
      <alignment horizontal="center" vertical="center"/>
    </xf>
    <xf numFmtId="49" fontId="30" fillId="24" borderId="17" xfId="0" applyNumberFormat="1" applyFont="1" applyFill="1" applyBorder="1" applyAlignment="1" applyProtection="1">
      <alignment horizontal="center" vertical="center"/>
    </xf>
    <xf numFmtId="49" fontId="30" fillId="24" borderId="18" xfId="0" applyNumberFormat="1" applyFont="1" applyFill="1" applyBorder="1" applyAlignment="1" applyProtection="1">
      <alignment horizontal="center" vertical="center"/>
    </xf>
    <xf numFmtId="49" fontId="30" fillId="24" borderId="25" xfId="0" applyNumberFormat="1" applyFont="1" applyFill="1" applyBorder="1" applyAlignment="1" applyProtection="1">
      <alignment horizontal="center" vertical="center"/>
    </xf>
    <xf numFmtId="49" fontId="30" fillId="24" borderId="24" xfId="0" applyNumberFormat="1" applyFont="1" applyFill="1" applyBorder="1" applyAlignment="1" applyProtection="1">
      <alignment horizontal="center" vertical="center"/>
    </xf>
    <xf numFmtId="49" fontId="30" fillId="24" borderId="14" xfId="0" applyNumberFormat="1" applyFont="1" applyFill="1" applyBorder="1" applyAlignment="1" applyProtection="1">
      <alignment horizontal="right" vertical="center"/>
    </xf>
    <xf numFmtId="0" fontId="4" fillId="24" borderId="15" xfId="0" applyFont="1" applyFill="1" applyBorder="1" applyAlignment="1" applyProtection="1">
      <alignment horizontal="right" vertical="center"/>
    </xf>
    <xf numFmtId="0" fontId="4" fillId="24" borderId="10" xfId="0" applyFont="1" applyFill="1" applyBorder="1" applyAlignment="1" applyProtection="1">
      <alignment horizontal="right" vertical="center"/>
    </xf>
    <xf numFmtId="0" fontId="4" fillId="24" borderId="13" xfId="0" applyFont="1" applyFill="1" applyBorder="1" applyAlignment="1" applyProtection="1">
      <alignment horizontal="right" vertical="center"/>
    </xf>
    <xf numFmtId="0" fontId="4" fillId="24" borderId="17" xfId="0" applyFont="1" applyFill="1" applyBorder="1" applyAlignment="1" applyProtection="1">
      <alignment horizontal="right" vertical="center"/>
    </xf>
    <xf numFmtId="0" fontId="4" fillId="24" borderId="18" xfId="0" applyFont="1" applyFill="1" applyBorder="1" applyAlignment="1" applyProtection="1">
      <alignment horizontal="right" vertical="center"/>
    </xf>
    <xf numFmtId="0" fontId="30" fillId="24" borderId="21" xfId="0" applyFont="1" applyFill="1" applyBorder="1" applyAlignment="1" applyProtection="1">
      <alignment horizontal="center" vertical="center"/>
      <protection locked="0"/>
    </xf>
    <xf numFmtId="0" fontId="30" fillId="24" borderId="19" xfId="0" applyFont="1" applyFill="1" applyBorder="1" applyAlignment="1" applyProtection="1">
      <alignment horizontal="center" vertical="center"/>
      <protection locked="0"/>
    </xf>
    <xf numFmtId="0" fontId="30" fillId="24" borderId="22" xfId="0" applyFont="1" applyFill="1" applyBorder="1" applyAlignment="1" applyProtection="1">
      <alignment horizontal="center" vertical="center"/>
      <protection locked="0"/>
    </xf>
    <xf numFmtId="0" fontId="30" fillId="24" borderId="14" xfId="0" applyFont="1" applyFill="1" applyBorder="1" applyAlignment="1" applyProtection="1">
      <alignment horizontal="center" vertical="center" wrapText="1"/>
    </xf>
    <xf numFmtId="0" fontId="30" fillId="24" borderId="12" xfId="0" applyFont="1" applyFill="1" applyBorder="1" applyAlignment="1" applyProtection="1">
      <alignment horizontal="center" vertical="center" wrapText="1"/>
    </xf>
    <xf numFmtId="0" fontId="30" fillId="24" borderId="15" xfId="0" applyFont="1" applyFill="1" applyBorder="1" applyAlignment="1" applyProtection="1">
      <alignment horizontal="center" vertical="center" wrapText="1"/>
    </xf>
    <xf numFmtId="0" fontId="30" fillId="24" borderId="10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center" vertical="center" wrapText="1"/>
    </xf>
    <xf numFmtId="0" fontId="30" fillId="24" borderId="13" xfId="0" applyFont="1" applyFill="1" applyBorder="1" applyAlignment="1" applyProtection="1">
      <alignment horizontal="center" vertical="center" wrapText="1"/>
    </xf>
    <xf numFmtId="0" fontId="30" fillId="24" borderId="17" xfId="0" applyFont="1" applyFill="1" applyBorder="1" applyAlignment="1" applyProtection="1">
      <alignment horizontal="center" vertical="center" wrapText="1"/>
    </xf>
    <xf numFmtId="0" fontId="30" fillId="24" borderId="11" xfId="0" applyFont="1" applyFill="1" applyBorder="1" applyAlignment="1" applyProtection="1">
      <alignment horizontal="center" vertical="center" wrapText="1"/>
    </xf>
    <xf numFmtId="0" fontId="30" fillId="24" borderId="18" xfId="0" applyFont="1" applyFill="1" applyBorder="1" applyAlignment="1" applyProtection="1">
      <alignment horizontal="center" vertical="center" wrapText="1"/>
    </xf>
    <xf numFmtId="0" fontId="30" fillId="24" borderId="21" xfId="0" applyFont="1" applyFill="1" applyBorder="1" applyAlignment="1" applyProtection="1">
      <alignment horizontal="center" vertical="center" wrapText="1"/>
      <protection locked="0"/>
    </xf>
    <xf numFmtId="0" fontId="30" fillId="24" borderId="19" xfId="0" applyFont="1" applyFill="1" applyBorder="1" applyAlignment="1" applyProtection="1">
      <alignment horizontal="center" vertical="center" wrapText="1"/>
      <protection locked="0"/>
    </xf>
    <xf numFmtId="0" fontId="30" fillId="24" borderId="22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16" xfId="0" applyFont="1" applyFill="1" applyBorder="1" applyAlignment="1" applyProtection="1">
      <alignment horizontal="center" vertical="center"/>
      <protection locked="0"/>
    </xf>
    <xf numFmtId="0" fontId="5" fillId="24" borderId="16" xfId="0" applyFont="1" applyFill="1" applyBorder="1" applyAlignment="1" applyProtection="1">
      <alignment horizontal="center" vertical="center" wrapText="1"/>
      <protection locked="0"/>
    </xf>
    <xf numFmtId="0" fontId="30" fillId="24" borderId="21" xfId="0" applyFont="1" applyFill="1" applyBorder="1" applyAlignment="1" applyProtection="1">
      <alignment horizontal="justify" vertical="center" wrapText="1"/>
    </xf>
    <xf numFmtId="0" fontId="30" fillId="24" borderId="19" xfId="0" applyFont="1" applyFill="1" applyBorder="1" applyAlignment="1" applyProtection="1">
      <alignment horizontal="justify" vertical="center" wrapText="1"/>
    </xf>
    <xf numFmtId="0" fontId="30" fillId="24" borderId="22" xfId="0" applyFont="1" applyFill="1" applyBorder="1" applyAlignment="1" applyProtection="1">
      <alignment horizontal="justify" vertical="center" wrapText="1"/>
    </xf>
    <xf numFmtId="3" fontId="30" fillId="26" borderId="21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19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2" xfId="6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1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19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6" borderId="22" xfId="0" applyNumberFormat="1" applyFont="1" applyFill="1" applyBorder="1" applyAlignment="1" applyProtection="1">
      <alignment horizontal="right" vertical="center" wrapText="1" indent="2"/>
      <protection locked="0"/>
    </xf>
    <xf numFmtId="174" fontId="30" fillId="24" borderId="21" xfId="0" quotePrefix="1" applyNumberFormat="1" applyFont="1" applyFill="1" applyBorder="1" applyAlignment="1" applyProtection="1">
      <alignment horizontal="center" vertical="center"/>
      <protection locked="0"/>
    </xf>
    <xf numFmtId="174" fontId="30" fillId="24" borderId="19" xfId="0" quotePrefix="1" applyNumberFormat="1" applyFont="1" applyFill="1" applyBorder="1" applyAlignment="1" applyProtection="1">
      <alignment horizontal="center" vertical="center"/>
      <protection locked="0"/>
    </xf>
    <xf numFmtId="174" fontId="30" fillId="24" borderId="22" xfId="0" quotePrefix="1" applyNumberFormat="1" applyFont="1" applyFill="1" applyBorder="1" applyAlignment="1" applyProtection="1">
      <alignment horizontal="center" vertical="center"/>
      <protection locked="0"/>
    </xf>
    <xf numFmtId="0" fontId="4" fillId="24" borderId="0" xfId="0" applyFont="1" applyFill="1" applyAlignment="1" applyProtection="1">
      <alignment horizontal="justify" vertical="center" wrapText="1"/>
    </xf>
    <xf numFmtId="0" fontId="30" fillId="24" borderId="15" xfId="0" applyFont="1" applyFill="1" applyBorder="1" applyAlignment="1" applyProtection="1">
      <alignment horizontal="justify" vertical="center" wrapText="1"/>
    </xf>
    <xf numFmtId="0" fontId="4" fillId="24" borderId="14" xfId="0" applyFont="1" applyFill="1" applyBorder="1" applyAlignment="1" applyProtection="1">
      <alignment horizontal="center" vertical="center"/>
    </xf>
    <xf numFmtId="0" fontId="4" fillId="24" borderId="15" xfId="0" applyFont="1" applyFill="1" applyBorder="1" applyAlignment="1" applyProtection="1">
      <alignment horizontal="center" vertical="center"/>
    </xf>
    <xf numFmtId="0" fontId="4" fillId="24" borderId="10" xfId="0" applyFont="1" applyFill="1" applyBorder="1" applyAlignment="1" applyProtection="1">
      <alignment horizontal="center" vertical="center"/>
    </xf>
    <xf numFmtId="0" fontId="4" fillId="24" borderId="13" xfId="0" applyFont="1" applyFill="1" applyBorder="1" applyAlignment="1" applyProtection="1">
      <alignment horizontal="center" vertical="center"/>
    </xf>
    <xf numFmtId="0" fontId="4" fillId="24" borderId="17" xfId="0" applyFont="1" applyFill="1" applyBorder="1" applyAlignment="1" applyProtection="1">
      <alignment horizontal="center" vertical="center"/>
    </xf>
    <xf numFmtId="0" fontId="4" fillId="24" borderId="18" xfId="0" applyFont="1" applyFill="1" applyBorder="1" applyAlignment="1" applyProtection="1">
      <alignment horizontal="center" vertical="center"/>
    </xf>
    <xf numFmtId="0" fontId="30" fillId="24" borderId="0" xfId="0" applyFont="1" applyFill="1" applyBorder="1" applyAlignment="1" applyProtection="1">
      <alignment horizontal="right" vertical="center"/>
    </xf>
    <xf numFmtId="167" fontId="30" fillId="24" borderId="10" xfId="0" applyNumberFormat="1" applyFont="1" applyFill="1" applyBorder="1" applyAlignment="1" applyProtection="1">
      <alignment horizontal="center" vertical="center" wrapText="1"/>
    </xf>
    <xf numFmtId="167" fontId="30" fillId="24" borderId="0" xfId="0" applyNumberFormat="1" applyFont="1" applyFill="1" applyBorder="1" applyAlignment="1" applyProtection="1">
      <alignment horizontal="center" vertical="center" wrapText="1"/>
    </xf>
    <xf numFmtId="0" fontId="30" fillId="24" borderId="21" xfId="0" applyFont="1" applyFill="1" applyBorder="1" applyAlignment="1" applyProtection="1">
      <alignment horizontal="center" vertical="center" wrapText="1"/>
    </xf>
    <xf numFmtId="0" fontId="30" fillId="24" borderId="19" xfId="0" applyFont="1" applyFill="1" applyBorder="1" applyAlignment="1" applyProtection="1">
      <alignment horizontal="center" vertical="center" wrapText="1"/>
    </xf>
    <xf numFmtId="0" fontId="30" fillId="24" borderId="22" xfId="0" applyFont="1" applyFill="1" applyBorder="1" applyAlignment="1" applyProtection="1">
      <alignment horizontal="center" vertical="center" wrapText="1"/>
    </xf>
    <xf numFmtId="0" fontId="30" fillId="24" borderId="16" xfId="0" applyFont="1" applyFill="1" applyBorder="1" applyAlignment="1" applyProtection="1">
      <alignment horizontal="center" vertical="center" wrapText="1"/>
    </xf>
    <xf numFmtId="0" fontId="30" fillId="24" borderId="0" xfId="0" applyFont="1" applyFill="1" applyBorder="1" applyAlignment="1" applyProtection="1">
      <alignment horizontal="left" vertical="center" wrapText="1"/>
    </xf>
    <xf numFmtId="0" fontId="30" fillId="24" borderId="0" xfId="48" applyFont="1" applyFill="1" applyBorder="1" applyAlignment="1" applyProtection="1">
      <alignment horizontal="center" vertical="center" wrapText="1"/>
    </xf>
    <xf numFmtId="0" fontId="30" fillId="24" borderId="13" xfId="48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/>
    </xf>
    <xf numFmtId="0" fontId="40" fillId="24" borderId="21" xfId="0" applyFont="1" applyFill="1" applyBorder="1" applyAlignment="1" applyProtection="1">
      <alignment horizontal="center" vertical="center" wrapText="1"/>
    </xf>
    <xf numFmtId="0" fontId="40" fillId="24" borderId="19" xfId="0" applyFont="1" applyFill="1" applyBorder="1" applyAlignment="1" applyProtection="1">
      <alignment horizontal="center" vertical="center" wrapText="1"/>
    </xf>
    <xf numFmtId="0" fontId="40" fillId="24" borderId="22" xfId="0" applyFont="1" applyFill="1" applyBorder="1" applyAlignment="1" applyProtection="1">
      <alignment horizontal="center" vertical="center" wrapText="1"/>
    </xf>
    <xf numFmtId="0" fontId="40" fillId="24" borderId="16" xfId="0" applyFont="1" applyFill="1" applyBorder="1" applyAlignment="1" applyProtection="1">
      <alignment horizontal="center" vertical="center" wrapText="1"/>
    </xf>
    <xf numFmtId="0" fontId="40" fillId="24" borderId="21" xfId="0" applyFont="1" applyFill="1" applyBorder="1" applyAlignment="1" applyProtection="1">
      <alignment horizontal="center" vertical="center"/>
    </xf>
    <xf numFmtId="0" fontId="40" fillId="24" borderId="19" xfId="0" applyFont="1" applyFill="1" applyBorder="1" applyAlignment="1" applyProtection="1">
      <alignment horizontal="center" vertical="center"/>
    </xf>
    <xf numFmtId="0" fontId="40" fillId="24" borderId="22" xfId="0" applyFont="1" applyFill="1" applyBorder="1" applyAlignment="1" applyProtection="1">
      <alignment horizontal="center" vertical="center"/>
    </xf>
    <xf numFmtId="0" fontId="30" fillId="24" borderId="23" xfId="0" applyFont="1" applyFill="1" applyBorder="1" applyAlignment="1" applyProtection="1">
      <alignment horizontal="center" vertical="center"/>
      <protection locked="0"/>
    </xf>
    <xf numFmtId="0" fontId="36" fillId="24" borderId="21" xfId="0" applyFont="1" applyFill="1" applyBorder="1" applyAlignment="1" applyProtection="1">
      <alignment horizontal="center" vertical="center"/>
    </xf>
    <xf numFmtId="0" fontId="36" fillId="24" borderId="19" xfId="0" applyFont="1" applyFill="1" applyBorder="1" applyAlignment="1" applyProtection="1">
      <alignment horizontal="center" vertical="center"/>
    </xf>
    <xf numFmtId="0" fontId="36" fillId="24" borderId="22" xfId="0" applyFont="1" applyFill="1" applyBorder="1" applyAlignment="1" applyProtection="1">
      <alignment horizontal="center" vertical="center"/>
    </xf>
    <xf numFmtId="0" fontId="36" fillId="24" borderId="14" xfId="0" applyFont="1" applyFill="1" applyBorder="1" applyAlignment="1" applyProtection="1">
      <alignment horizontal="center" vertical="center" wrapText="1"/>
    </xf>
    <xf numFmtId="0" fontId="36" fillId="24" borderId="12" xfId="0" applyFont="1" applyFill="1" applyBorder="1" applyAlignment="1" applyProtection="1">
      <alignment horizontal="center" vertical="center" wrapText="1"/>
    </xf>
    <xf numFmtId="0" fontId="36" fillId="24" borderId="15" xfId="0" applyFont="1" applyFill="1" applyBorder="1" applyAlignment="1" applyProtection="1">
      <alignment horizontal="center" vertical="center" wrapText="1"/>
    </xf>
    <xf numFmtId="0" fontId="36" fillId="24" borderId="17" xfId="0" applyFont="1" applyFill="1" applyBorder="1" applyAlignment="1" applyProtection="1">
      <alignment horizontal="center" vertical="center" wrapText="1"/>
    </xf>
    <xf numFmtId="0" fontId="36" fillId="24" borderId="11" xfId="0" applyFont="1" applyFill="1" applyBorder="1" applyAlignment="1" applyProtection="1">
      <alignment horizontal="center" vertical="center" wrapText="1"/>
    </xf>
    <xf numFmtId="0" fontId="36" fillId="24" borderId="18" xfId="0" applyFont="1" applyFill="1" applyBorder="1" applyAlignment="1" applyProtection="1">
      <alignment horizontal="center" vertical="center" wrapText="1"/>
    </xf>
    <xf numFmtId="0" fontId="36" fillId="24" borderId="16" xfId="0" applyFont="1" applyFill="1" applyBorder="1" applyAlignment="1" applyProtection="1">
      <alignment horizontal="center" vertical="center" wrapText="1"/>
    </xf>
    <xf numFmtId="4" fontId="31" fillId="0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0" fontId="31" fillId="0" borderId="21" xfId="0" applyFont="1" applyFill="1" applyBorder="1" applyAlignment="1" applyProtection="1">
      <alignment horizontal="center" vertical="center" wrapText="1"/>
      <protection locked="0"/>
    </xf>
    <xf numFmtId="0" fontId="31" fillId="0" borderId="19" xfId="0" applyFont="1" applyFill="1" applyBorder="1" applyAlignment="1" applyProtection="1">
      <alignment horizontal="center" vertical="center" wrapText="1"/>
      <protection locked="0"/>
    </xf>
    <xf numFmtId="0" fontId="31" fillId="0" borderId="22" xfId="0" applyFont="1" applyFill="1" applyBorder="1" applyAlignment="1" applyProtection="1">
      <alignment horizontal="center" vertical="center" wrapText="1"/>
      <protection locked="0"/>
    </xf>
    <xf numFmtId="0" fontId="48" fillId="24" borderId="12" xfId="0" applyFont="1" applyFill="1" applyBorder="1" applyAlignment="1" applyProtection="1">
      <alignment horizontal="left" vertical="top"/>
    </xf>
    <xf numFmtId="0" fontId="30" fillId="24" borderId="16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left" wrapText="1"/>
    </xf>
    <xf numFmtId="3" fontId="30" fillId="24" borderId="21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4" borderId="19" xfId="0" applyNumberFormat="1" applyFont="1" applyFill="1" applyBorder="1" applyAlignment="1" applyProtection="1">
      <alignment horizontal="right" vertical="center" wrapText="1" indent="2"/>
      <protection locked="0"/>
    </xf>
    <xf numFmtId="3" fontId="30" fillId="24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21" xfId="0" applyNumberFormat="1" applyFont="1" applyFill="1" applyBorder="1" applyAlignment="1" applyProtection="1">
      <alignment horizontal="right" vertical="center" wrapText="1" indent="2"/>
    </xf>
    <xf numFmtId="4" fontId="30" fillId="26" borderId="19" xfId="0" applyNumberFormat="1" applyFont="1" applyFill="1" applyBorder="1" applyAlignment="1" applyProtection="1">
      <alignment horizontal="right" vertical="center" wrapText="1" indent="2"/>
    </xf>
    <xf numFmtId="4" fontId="30" fillId="26" borderId="22" xfId="0" applyNumberFormat="1" applyFont="1" applyFill="1" applyBorder="1" applyAlignment="1" applyProtection="1">
      <alignment horizontal="right" vertical="center" wrapText="1" indent="2"/>
    </xf>
    <xf numFmtId="0" fontId="30" fillId="24" borderId="11" xfId="0" applyFont="1" applyFill="1" applyBorder="1" applyAlignment="1" applyProtection="1">
      <alignment horizontal="left" vertical="center" wrapText="1"/>
    </xf>
    <xf numFmtId="9" fontId="30" fillId="26" borderId="16" xfId="54" applyFont="1" applyFill="1" applyBorder="1" applyAlignment="1" applyProtection="1">
      <alignment horizontal="right" vertical="center" indent="2"/>
      <protection locked="0"/>
    </xf>
    <xf numFmtId="4" fontId="30" fillId="26" borderId="16" xfId="0" quotePrefix="1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7" fillId="24" borderId="0" xfId="0" applyFont="1" applyFill="1" applyBorder="1" applyAlignment="1" applyProtection="1">
      <alignment horizontal="justify" vertical="center" wrapText="1"/>
    </xf>
    <xf numFmtId="4" fontId="30" fillId="24" borderId="21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19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0" fillId="24" borderId="0" xfId="0" applyFont="1" applyFill="1" applyBorder="1" applyAlignment="1" applyProtection="1">
      <alignment horizontal="left" wrapText="1"/>
    </xf>
    <xf numFmtId="167" fontId="37" fillId="24" borderId="11" xfId="0" applyNumberFormat="1" applyFont="1" applyFill="1" applyBorder="1" applyAlignment="1" applyProtection="1">
      <alignment horizontal="center" vertical="center" wrapText="1"/>
    </xf>
    <xf numFmtId="167" fontId="30" fillId="24" borderId="21" xfId="0" applyNumberFormat="1" applyFont="1" applyFill="1" applyBorder="1" applyAlignment="1" applyProtection="1">
      <alignment horizontal="justify" vertical="center" wrapText="1"/>
    </xf>
    <xf numFmtId="167" fontId="30" fillId="24" borderId="19" xfId="0" applyNumberFormat="1" applyFont="1" applyFill="1" applyBorder="1" applyAlignment="1" applyProtection="1">
      <alignment horizontal="justify" vertical="center" wrapText="1"/>
    </xf>
    <xf numFmtId="167" fontId="30" fillId="24" borderId="22" xfId="0" applyNumberFormat="1" applyFont="1" applyFill="1" applyBorder="1" applyAlignment="1" applyProtection="1">
      <alignment horizontal="justify" vertical="center" wrapText="1"/>
    </xf>
    <xf numFmtId="175" fontId="30" fillId="24" borderId="21" xfId="0" quotePrefix="1" applyNumberFormat="1" applyFont="1" applyFill="1" applyBorder="1" applyAlignment="1" applyProtection="1">
      <alignment horizontal="center" vertical="center"/>
      <protection locked="0"/>
    </xf>
    <xf numFmtId="175" fontId="30" fillId="24" borderId="19" xfId="0" quotePrefix="1" applyNumberFormat="1" applyFont="1" applyFill="1" applyBorder="1" applyAlignment="1" applyProtection="1">
      <alignment horizontal="center" vertical="center"/>
      <protection locked="0"/>
    </xf>
    <xf numFmtId="175" fontId="30" fillId="24" borderId="22" xfId="0" quotePrefix="1" applyNumberFormat="1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justify" vertical="top" wrapText="1"/>
    </xf>
    <xf numFmtId="0" fontId="35" fillId="25" borderId="0" xfId="0" applyFont="1" applyFill="1" applyBorder="1" applyAlignment="1" applyProtection="1">
      <alignment horizontal="left" vertical="center" wrapText="1"/>
    </xf>
    <xf numFmtId="0" fontId="30" fillId="24" borderId="12" xfId="46" applyFont="1" applyFill="1" applyBorder="1" applyAlignment="1" applyProtection="1">
      <alignment horizontal="justify" vertical="center" wrapText="1"/>
    </xf>
    <xf numFmtId="0" fontId="30" fillId="24" borderId="10" xfId="0" applyFont="1" applyFill="1" applyBorder="1" applyAlignment="1" applyProtection="1">
      <alignment horizontal="right" vertical="center"/>
    </xf>
    <xf numFmtId="0" fontId="30" fillId="24" borderId="13" xfId="0" applyFont="1" applyFill="1" applyBorder="1" applyAlignment="1" applyProtection="1">
      <alignment horizontal="right" vertical="center"/>
    </xf>
    <xf numFmtId="0" fontId="30" fillId="24" borderId="13" xfId="0" applyFont="1" applyFill="1" applyBorder="1" applyAlignment="1" applyProtection="1">
      <alignment horizontal="center" vertical="center"/>
    </xf>
    <xf numFmtId="0" fontId="30" fillId="24" borderId="21" xfId="0" applyFont="1" applyFill="1" applyBorder="1" applyAlignment="1" applyProtection="1">
      <alignment horizontal="left" vertical="center" wrapText="1"/>
    </xf>
    <xf numFmtId="0" fontId="30" fillId="24" borderId="19" xfId="0" applyFont="1" applyFill="1" applyBorder="1" applyAlignment="1" applyProtection="1">
      <alignment horizontal="left"/>
    </xf>
    <xf numFmtId="0" fontId="30" fillId="24" borderId="22" xfId="0" applyFont="1" applyFill="1" applyBorder="1" applyAlignment="1" applyProtection="1">
      <alignment horizontal="left"/>
    </xf>
    <xf numFmtId="0" fontId="30" fillId="24" borderId="16" xfId="0" applyFont="1" applyFill="1" applyBorder="1" applyAlignment="1" applyProtection="1">
      <alignment horizontal="justify" vertical="center" wrapText="1"/>
    </xf>
    <xf numFmtId="4" fontId="30" fillId="28" borderId="16" xfId="0" applyNumberFormat="1" applyFont="1" applyFill="1" applyBorder="1" applyAlignment="1" applyProtection="1">
      <alignment horizontal="right" vertical="center" wrapText="1" indent="2"/>
    </xf>
    <xf numFmtId="49" fontId="30" fillId="24" borderId="16" xfId="0" applyNumberFormat="1" applyFont="1" applyFill="1" applyBorder="1" applyAlignment="1" applyProtection="1">
      <alignment horizontal="left" vertical="center" wrapText="1" indent="1"/>
    </xf>
    <xf numFmtId="1" fontId="30" fillId="24" borderId="21" xfId="55" applyNumberFormat="1" applyFont="1" applyFill="1" applyBorder="1" applyAlignment="1" applyProtection="1">
      <alignment horizontal="center" vertical="center"/>
      <protection locked="0"/>
    </xf>
    <xf numFmtId="1" fontId="30" fillId="24" borderId="19" xfId="55" applyNumberFormat="1" applyFont="1" applyFill="1" applyBorder="1" applyAlignment="1" applyProtection="1">
      <alignment horizontal="center" vertical="center"/>
      <protection locked="0"/>
    </xf>
    <xf numFmtId="1" fontId="30" fillId="24" borderId="22" xfId="55" applyNumberFormat="1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left" vertical="top" wrapText="1"/>
    </xf>
    <xf numFmtId="4" fontId="30" fillId="26" borderId="21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19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6" borderId="22" xfId="0" applyNumberFormat="1" applyFont="1" applyFill="1" applyBorder="1" applyAlignment="1" applyProtection="1">
      <alignment horizontal="right" vertical="center" wrapText="1" indent="2"/>
      <protection locked="0"/>
    </xf>
    <xf numFmtId="4" fontId="30" fillId="0" borderId="16" xfId="0" applyNumberFormat="1" applyFont="1" applyFill="1" applyBorder="1" applyAlignment="1" applyProtection="1">
      <alignment horizontal="right" vertical="center" wrapText="1" indent="2"/>
      <protection locked="0"/>
    </xf>
    <xf numFmtId="0" fontId="30" fillId="24" borderId="16" xfId="0" applyFont="1" applyFill="1" applyBorder="1" applyAlignment="1" applyProtection="1">
      <alignment horizontal="justify" vertical="center" wrapText="1"/>
      <protection locked="0"/>
    </xf>
    <xf numFmtId="4" fontId="30" fillId="24" borderId="16" xfId="0" applyNumberFormat="1" applyFont="1" applyFill="1" applyBorder="1" applyAlignment="1" applyProtection="1">
      <alignment horizontal="right" vertical="center" wrapText="1" indent="1"/>
      <protection locked="0"/>
    </xf>
    <xf numFmtId="0" fontId="30" fillId="24" borderId="16" xfId="0" applyFont="1" applyFill="1" applyBorder="1" applyAlignment="1" applyProtection="1">
      <alignment wrapText="1"/>
    </xf>
    <xf numFmtId="4" fontId="30" fillId="24" borderId="23" xfId="0" applyNumberFormat="1" applyFont="1" applyFill="1" applyBorder="1" applyAlignment="1" applyProtection="1">
      <alignment horizontal="right" vertical="center" wrapText="1" indent="2"/>
      <protection locked="0"/>
    </xf>
    <xf numFmtId="4" fontId="30" fillId="24" borderId="21" xfId="0" applyNumberFormat="1" applyFont="1" applyFill="1" applyBorder="1" applyAlignment="1" applyProtection="1">
      <alignment horizontal="right" vertical="center" indent="2"/>
      <protection locked="0"/>
    </xf>
    <xf numFmtId="4" fontId="30" fillId="24" borderId="19" xfId="0" applyNumberFormat="1" applyFont="1" applyFill="1" applyBorder="1" applyAlignment="1" applyProtection="1">
      <alignment horizontal="right" vertical="center" indent="2"/>
      <protection locked="0"/>
    </xf>
    <xf numFmtId="4" fontId="30" fillId="24" borderId="22" xfId="0" applyNumberFormat="1" applyFont="1" applyFill="1" applyBorder="1" applyAlignment="1" applyProtection="1">
      <alignment horizontal="right" vertical="center" indent="2"/>
      <protection locked="0"/>
    </xf>
    <xf numFmtId="0" fontId="30" fillId="24" borderId="16" xfId="46" applyFont="1" applyFill="1" applyBorder="1" applyAlignment="1" applyProtection="1">
      <alignment horizontal="left" vertical="center"/>
    </xf>
    <xf numFmtId="0" fontId="30" fillId="24" borderId="11" xfId="46" applyFont="1" applyFill="1" applyBorder="1" applyAlignment="1" applyProtection="1">
      <alignment horizontal="left" vertical="center"/>
    </xf>
    <xf numFmtId="0" fontId="30" fillId="24" borderId="19" xfId="0" applyFont="1" applyFill="1" applyBorder="1" applyAlignment="1" applyProtection="1">
      <alignment horizontal="left" vertical="center" wrapText="1"/>
    </xf>
    <xf numFmtId="0" fontId="30" fillId="24" borderId="22" xfId="0" applyFont="1" applyFill="1" applyBorder="1" applyAlignment="1" applyProtection="1">
      <alignment horizontal="left" vertical="center" wrapText="1"/>
    </xf>
    <xf numFmtId="0" fontId="30" fillId="24" borderId="16" xfId="0" applyFont="1" applyFill="1" applyBorder="1" applyAlignment="1" applyProtection="1">
      <alignment horizontal="left" vertical="center" wrapText="1" indent="1"/>
    </xf>
    <xf numFmtId="0" fontId="5" fillId="0" borderId="19" xfId="46" applyFont="1" applyFill="1" applyBorder="1" applyAlignment="1" applyProtection="1">
      <alignment wrapText="1"/>
      <protection locked="0"/>
    </xf>
    <xf numFmtId="0" fontId="5" fillId="0" borderId="22" xfId="46" applyFont="1" applyFill="1" applyBorder="1" applyAlignment="1" applyProtection="1">
      <alignment wrapText="1"/>
      <protection locked="0"/>
    </xf>
    <xf numFmtId="0" fontId="5" fillId="0" borderId="17" xfId="46" applyFont="1" applyFill="1" applyBorder="1" applyAlignment="1" applyProtection="1">
      <alignment horizontal="left" vertical="center" wrapText="1"/>
      <protection locked="0"/>
    </xf>
    <xf numFmtId="0" fontId="5" fillId="0" borderId="19" xfId="46" applyFont="1" applyFill="1" applyBorder="1" applyAlignment="1" applyProtection="1">
      <alignment horizontal="left" vertical="center" wrapText="1"/>
      <protection locked="0"/>
    </xf>
    <xf numFmtId="0" fontId="5" fillId="0" borderId="22" xfId="46" applyFont="1" applyFill="1" applyBorder="1" applyAlignment="1" applyProtection="1">
      <alignment horizontal="left" vertical="center" wrapText="1"/>
      <protection locked="0"/>
    </xf>
    <xf numFmtId="0" fontId="33" fillId="0" borderId="0" xfId="46" applyFont="1" applyFill="1" applyBorder="1" applyAlignment="1" applyProtection="1">
      <alignment horizontal="left" wrapText="1"/>
    </xf>
    <xf numFmtId="0" fontId="5" fillId="0" borderId="20" xfId="46" applyFont="1" applyFill="1" applyBorder="1" applyAlignment="1" applyProtection="1">
      <alignment horizontal="center" vertical="center" wrapText="1"/>
    </xf>
    <xf numFmtId="0" fontId="5" fillId="0" borderId="23" xfId="46" applyFont="1" applyFill="1" applyBorder="1" applyAlignment="1" applyProtection="1">
      <alignment horizontal="center" vertical="center" wrapText="1"/>
    </xf>
    <xf numFmtId="0" fontId="36" fillId="0" borderId="20" xfId="46" applyFont="1" applyFill="1" applyBorder="1" applyAlignment="1" applyProtection="1">
      <alignment horizontal="center" vertical="center" wrapText="1"/>
    </xf>
    <xf numFmtId="0" fontId="36" fillId="0" borderId="23" xfId="46" applyFont="1" applyFill="1" applyBorder="1" applyAlignment="1" applyProtection="1">
      <alignment horizontal="center" vertical="center" wrapText="1"/>
    </xf>
    <xf numFmtId="0" fontId="5" fillId="0" borderId="21" xfId="46" applyFont="1" applyFill="1" applyBorder="1" applyAlignment="1" applyProtection="1">
      <alignment horizontal="center" vertical="center" wrapText="1"/>
    </xf>
    <xf numFmtId="0" fontId="5" fillId="0" borderId="19" xfId="46" applyFont="1" applyFill="1" applyBorder="1" applyAlignment="1" applyProtection="1">
      <alignment horizontal="center" vertical="center" wrapText="1"/>
    </xf>
    <xf numFmtId="0" fontId="5" fillId="0" borderId="22" xfId="46" applyFont="1" applyFill="1" applyBorder="1" applyAlignment="1" applyProtection="1">
      <alignment horizontal="center" vertical="center" wrapText="1"/>
    </xf>
    <xf numFmtId="0" fontId="5" fillId="0" borderId="16" xfId="46" applyFont="1" applyFill="1" applyBorder="1" applyAlignment="1" applyProtection="1">
      <alignment vertical="center" wrapText="1"/>
    </xf>
    <xf numFmtId="0" fontId="5" fillId="0" borderId="21" xfId="46" applyFont="1" applyFill="1" applyBorder="1" applyAlignment="1" applyProtection="1">
      <alignment horizontal="left" wrapText="1"/>
    </xf>
    <xf numFmtId="0" fontId="5" fillId="0" borderId="19" xfId="46" applyFont="1" applyFill="1" applyBorder="1" applyAlignment="1" applyProtection="1">
      <alignment horizontal="left" wrapText="1"/>
    </xf>
    <xf numFmtId="0" fontId="5" fillId="0" borderId="22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  <protection locked="0"/>
    </xf>
    <xf numFmtId="0" fontId="5" fillId="0" borderId="23" xfId="46" applyFont="1" applyFill="1" applyBorder="1" applyAlignment="1" applyProtection="1">
      <alignment horizontal="left" wrapText="1"/>
    </xf>
    <xf numFmtId="0" fontId="5" fillId="0" borderId="16" xfId="46" applyFont="1" applyFill="1" applyBorder="1" applyAlignment="1" applyProtection="1">
      <alignment horizontal="left" wrapText="1"/>
    </xf>
    <xf numFmtId="0" fontId="5" fillId="0" borderId="21" xfId="46" applyFont="1" applyFill="1" applyBorder="1" applyAlignment="1" applyProtection="1">
      <alignment horizontal="left" vertical="center" wrapText="1"/>
    </xf>
    <xf numFmtId="0" fontId="5" fillId="0" borderId="19" xfId="46" applyFont="1" applyFill="1" applyBorder="1" applyAlignment="1" applyProtection="1">
      <alignment horizontal="left" vertical="center" wrapText="1"/>
    </xf>
    <xf numFmtId="0" fontId="5" fillId="0" borderId="22" xfId="46" applyFont="1" applyFill="1" applyBorder="1" applyAlignment="1" applyProtection="1">
      <alignment horizontal="left" vertical="center" wrapText="1"/>
    </xf>
    <xf numFmtId="0" fontId="5" fillId="0" borderId="16" xfId="46" applyFont="1" applyFill="1" applyBorder="1" applyAlignment="1" applyProtection="1">
      <alignment wrapText="1"/>
    </xf>
    <xf numFmtId="0" fontId="5" fillId="0" borderId="0" xfId="46" applyFont="1" applyFill="1" applyBorder="1" applyAlignment="1" applyProtection="1">
      <alignment horizontal="left"/>
    </xf>
    <xf numFmtId="0" fontId="5" fillId="0" borderId="21" xfId="46" applyFont="1" applyFill="1" applyBorder="1" applyAlignment="1" applyProtection="1">
      <alignment horizontal="left"/>
    </xf>
    <xf numFmtId="0" fontId="5" fillId="0" borderId="19" xfId="46" applyFont="1" applyFill="1" applyBorder="1" applyAlignment="1" applyProtection="1">
      <alignment horizontal="left"/>
    </xf>
    <xf numFmtId="0" fontId="5" fillId="0" borderId="22" xfId="46" applyFont="1" applyFill="1" applyBorder="1" applyAlignment="1" applyProtection="1">
      <alignment horizontal="left"/>
    </xf>
    <xf numFmtId="0" fontId="5" fillId="0" borderId="16" xfId="46" applyFont="1" applyFill="1" applyBorder="1" applyProtection="1"/>
    <xf numFmtId="0" fontId="5" fillId="0" borderId="0" xfId="46" applyFont="1" applyFill="1" applyBorder="1" applyAlignment="1" applyProtection="1">
      <alignment horizontal="justify" vertical="center" wrapText="1"/>
    </xf>
    <xf numFmtId="0" fontId="5" fillId="0" borderId="0" xfId="46" applyFont="1" applyFill="1" applyBorder="1" applyAlignment="1" applyProtection="1">
      <alignment horizontal="justify" vertical="center"/>
    </xf>
    <xf numFmtId="0" fontId="29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/>
    </xf>
    <xf numFmtId="0" fontId="5" fillId="24" borderId="19" xfId="46" applyFont="1" applyFill="1" applyBorder="1" applyAlignment="1" applyProtection="1">
      <alignment horizontal="center" vertical="center"/>
      <protection locked="0"/>
    </xf>
    <xf numFmtId="0" fontId="5" fillId="24" borderId="22" xfId="46" applyFont="1" applyFill="1" applyBorder="1" applyAlignment="1" applyProtection="1">
      <alignment horizontal="center" vertical="center"/>
      <protection locked="0"/>
    </xf>
    <xf numFmtId="0" fontId="30" fillId="24" borderId="19" xfId="46" applyFont="1" applyFill="1" applyBorder="1" applyAlignment="1" applyProtection="1">
      <alignment horizontal="left" vertical="center" wrapText="1"/>
    </xf>
    <xf numFmtId="0" fontId="30" fillId="24" borderId="22" xfId="46" applyFont="1" applyFill="1" applyBorder="1" applyAlignment="1" applyProtection="1">
      <alignment horizontal="left" vertical="center" wrapText="1"/>
    </xf>
    <xf numFmtId="0" fontId="30" fillId="24" borderId="19" xfId="46" applyFont="1" applyFill="1" applyBorder="1" applyAlignment="1" applyProtection="1">
      <alignment horizontal="left" vertical="center"/>
    </xf>
    <xf numFmtId="0" fontId="30" fillId="24" borderId="22" xfId="46" applyFont="1" applyFill="1" applyBorder="1" applyAlignment="1" applyProtection="1">
      <alignment horizontal="left" vertical="center"/>
    </xf>
    <xf numFmtId="0" fontId="35" fillId="25" borderId="16" xfId="46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center" vertical="center" wrapText="1"/>
      <protection locked="0"/>
    </xf>
    <xf numFmtId="0" fontId="30" fillId="24" borderId="16" xfId="46" applyFont="1" applyFill="1" applyBorder="1" applyAlignment="1" applyProtection="1">
      <alignment horizontal="left" vertical="center" wrapText="1"/>
    </xf>
    <xf numFmtId="0" fontId="5" fillId="24" borderId="17" xfId="46" applyFont="1" applyFill="1" applyBorder="1" applyAlignment="1" applyProtection="1">
      <alignment horizontal="center" vertical="center"/>
      <protection locked="0"/>
    </xf>
    <xf numFmtId="0" fontId="5" fillId="24" borderId="18" xfId="46" applyFont="1" applyFill="1" applyBorder="1" applyAlignment="1" applyProtection="1">
      <alignment horizontal="center" vertical="center"/>
      <protection locked="0"/>
    </xf>
    <xf numFmtId="0" fontId="31" fillId="24" borderId="0" xfId="46" applyFont="1" applyFill="1" applyBorder="1" applyAlignment="1" applyProtection="1">
      <alignment horizontal="left" vertical="center" wrapText="1"/>
    </xf>
    <xf numFmtId="0" fontId="31" fillId="0" borderId="0" xfId="0" applyFont="1" applyAlignment="1">
      <alignment horizontal="left" vertical="center" wrapText="1"/>
    </xf>
    <xf numFmtId="0" fontId="30" fillId="24" borderId="21" xfId="46" applyFont="1" applyFill="1" applyBorder="1" applyAlignment="1" applyProtection="1">
      <alignment horizontal="left" vertical="center" wrapText="1"/>
    </xf>
    <xf numFmtId="0" fontId="31" fillId="24" borderId="0" xfId="46" applyFont="1" applyFill="1" applyBorder="1" applyAlignment="1" applyProtection="1">
      <alignment horizontal="justify" vertical="center" wrapText="1"/>
    </xf>
    <xf numFmtId="0" fontId="30" fillId="24" borderId="21" xfId="46" applyFont="1" applyFill="1" applyBorder="1" applyAlignment="1" applyProtection="1">
      <alignment horizontal="right" vertical="center"/>
    </xf>
    <xf numFmtId="0" fontId="30" fillId="24" borderId="19" xfId="46" applyFont="1" applyFill="1" applyBorder="1" applyAlignment="1" applyProtection="1">
      <alignment horizontal="right" vertical="center"/>
    </xf>
    <xf numFmtId="0" fontId="5" fillId="24" borderId="21" xfId="46" applyFont="1" applyFill="1" applyBorder="1" applyAlignment="1" applyProtection="1">
      <alignment horizontal="center" vertical="center"/>
      <protection locked="0"/>
    </xf>
    <xf numFmtId="0" fontId="37" fillId="24" borderId="0" xfId="0" applyFont="1" applyFill="1" applyBorder="1" applyAlignment="1" applyProtection="1">
      <alignment horizontal="center" vertical="top" wrapText="1"/>
    </xf>
    <xf numFmtId="0" fontId="37" fillId="24" borderId="0" xfId="0" applyFont="1" applyFill="1" applyBorder="1" applyAlignment="1" applyProtection="1">
      <alignment horizontal="center"/>
    </xf>
    <xf numFmtId="0" fontId="36" fillId="24" borderId="0" xfId="0" applyFont="1" applyFill="1" applyBorder="1" applyAlignment="1" applyProtection="1"/>
    <xf numFmtId="0" fontId="33" fillId="24" borderId="0" xfId="46" applyFont="1" applyFill="1" applyBorder="1" applyAlignment="1" applyProtection="1">
      <alignment horizontal="justify" vertical="top" wrapText="1" readingOrder="1"/>
    </xf>
    <xf numFmtId="0" fontId="5" fillId="24" borderId="0" xfId="46" applyFont="1" applyFill="1" applyBorder="1" applyAlignment="1" applyProtection="1">
      <alignment horizontal="justify" vertical="top" wrapText="1" readingOrder="1"/>
    </xf>
    <xf numFmtId="0" fontId="5" fillId="24" borderId="0" xfId="46" applyFont="1" applyFill="1" applyBorder="1" applyAlignment="1" applyProtection="1">
      <alignment horizontal="justify" vertical="top" wrapText="1"/>
    </xf>
    <xf numFmtId="0" fontId="5" fillId="24" borderId="0" xfId="0" applyFont="1" applyFill="1" applyBorder="1" applyAlignment="1" applyProtection="1">
      <alignment horizontal="center" vertical="center" wrapText="1"/>
    </xf>
    <xf numFmtId="0" fontId="5" fillId="24" borderId="0" xfId="0" applyFont="1" applyFill="1" applyBorder="1" applyAlignment="1" applyProtection="1">
      <alignment horizontal="justify" vertical="center"/>
    </xf>
    <xf numFmtId="0" fontId="5" fillId="24" borderId="13" xfId="0" applyFont="1" applyFill="1" applyBorder="1" applyAlignment="1" applyProtection="1">
      <alignment horizontal="justify" vertical="center"/>
    </xf>
    <xf numFmtId="4" fontId="30" fillId="26" borderId="21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9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22" xfId="0" applyNumberFormat="1" applyFont="1" applyFill="1" applyBorder="1" applyAlignment="1" applyProtection="1">
      <alignment horizontal="right" vertical="center" wrapText="1" indent="4"/>
      <protection locked="0"/>
    </xf>
    <xf numFmtId="0" fontId="30" fillId="24" borderId="16" xfId="0" applyFont="1" applyFill="1" applyBorder="1" applyAlignment="1" applyProtection="1">
      <alignment horizontal="justify" vertical="center"/>
      <protection locked="0"/>
    </xf>
    <xf numFmtId="0" fontId="5" fillId="24" borderId="13" xfId="0" applyFont="1" applyFill="1" applyBorder="1" applyAlignment="1" applyProtection="1">
      <alignment horizontal="center" vertical="center" wrapText="1"/>
    </xf>
    <xf numFmtId="0" fontId="5" fillId="24" borderId="10" xfId="0" applyFont="1" applyFill="1" applyBorder="1" applyAlignment="1" applyProtection="1">
      <alignment horizontal="left" vertical="center"/>
    </xf>
    <xf numFmtId="0" fontId="5" fillId="24" borderId="0" xfId="0" applyFont="1" applyFill="1" applyBorder="1" applyAlignment="1" applyProtection="1">
      <alignment horizontal="left" vertical="center"/>
    </xf>
    <xf numFmtId="4" fontId="30" fillId="26" borderId="14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2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5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7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1" xfId="0" applyNumberFormat="1" applyFont="1" applyFill="1" applyBorder="1" applyAlignment="1" applyProtection="1">
      <alignment horizontal="right" vertical="center" wrapText="1" indent="4"/>
      <protection locked="0"/>
    </xf>
    <xf numFmtId="4" fontId="30" fillId="26" borderId="18" xfId="0" applyNumberFormat="1" applyFont="1" applyFill="1" applyBorder="1" applyAlignment="1" applyProtection="1">
      <alignment horizontal="right" vertical="center" wrapText="1" indent="4"/>
      <protection locked="0"/>
    </xf>
    <xf numFmtId="0" fontId="5" fillId="24" borderId="0" xfId="0" applyFont="1" applyFill="1" applyBorder="1" applyAlignment="1" applyProtection="1">
      <alignment horizontal="left" vertical="justify" wrapText="1"/>
    </xf>
    <xf numFmtId="0" fontId="5" fillId="24" borderId="0" xfId="0" applyFont="1" applyFill="1" applyBorder="1" applyAlignment="1" applyProtection="1">
      <alignment horizontal="left" vertical="center" wrapText="1"/>
    </xf>
    <xf numFmtId="0" fontId="37" fillId="24" borderId="0" xfId="0" applyFont="1" applyFill="1" applyAlignment="1" applyProtection="1">
      <alignment wrapText="1"/>
    </xf>
    <xf numFmtId="0" fontId="37" fillId="0" borderId="0" xfId="0" applyFont="1" applyAlignment="1">
      <alignment wrapText="1"/>
    </xf>
    <xf numFmtId="0" fontId="5" fillId="24" borderId="0" xfId="46" applyFont="1" applyFill="1" applyBorder="1" applyAlignment="1" applyProtection="1">
      <alignment horizontal="left" vertical="top" wrapText="1" readingOrder="1"/>
    </xf>
    <xf numFmtId="0" fontId="5" fillId="24" borderId="10" xfId="46" applyFont="1" applyFill="1" applyBorder="1" applyAlignment="1" applyProtection="1">
      <alignment horizontal="center" vertical="top" wrapText="1" readingOrder="1"/>
    </xf>
    <xf numFmtId="0" fontId="5" fillId="24" borderId="0" xfId="46" applyFont="1" applyFill="1" applyBorder="1" applyAlignment="1" applyProtection="1">
      <alignment horizontal="center" vertical="top" wrapText="1" readingOrder="1"/>
    </xf>
    <xf numFmtId="0" fontId="5" fillId="24" borderId="10" xfId="46" applyFont="1" applyFill="1" applyBorder="1" applyAlignment="1" applyProtection="1">
      <alignment horizontal="left" vertical="top" wrapText="1" readingOrder="1"/>
    </xf>
    <xf numFmtId="0" fontId="27" fillId="24" borderId="14" xfId="0" applyFont="1" applyFill="1" applyBorder="1" applyAlignment="1" applyProtection="1">
      <alignment horizontal="center"/>
    </xf>
    <xf numFmtId="0" fontId="27" fillId="24" borderId="12" xfId="0" applyFont="1" applyFill="1" applyBorder="1" applyAlignment="1" applyProtection="1">
      <alignment horizontal="center"/>
    </xf>
    <xf numFmtId="0" fontId="27" fillId="24" borderId="15" xfId="0" applyFont="1" applyFill="1" applyBorder="1" applyAlignment="1" applyProtection="1">
      <alignment horizontal="center"/>
    </xf>
    <xf numFmtId="0" fontId="27" fillId="24" borderId="10" xfId="0" applyFont="1" applyFill="1" applyBorder="1" applyAlignment="1" applyProtection="1">
      <alignment horizontal="center"/>
    </xf>
    <xf numFmtId="0" fontId="27" fillId="24" borderId="0" xfId="0" applyFont="1" applyFill="1" applyBorder="1" applyAlignment="1" applyProtection="1">
      <alignment horizontal="center"/>
    </xf>
    <xf numFmtId="0" fontId="27" fillId="24" borderId="13" xfId="0" applyFont="1" applyFill="1" applyBorder="1" applyAlignment="1" applyProtection="1">
      <alignment horizontal="center"/>
    </xf>
    <xf numFmtId="0" fontId="27" fillId="24" borderId="17" xfId="0" applyFont="1" applyFill="1" applyBorder="1" applyAlignment="1" applyProtection="1">
      <alignment horizontal="center"/>
    </xf>
    <xf numFmtId="0" fontId="27" fillId="24" borderId="11" xfId="0" applyFont="1" applyFill="1" applyBorder="1" applyAlignment="1" applyProtection="1">
      <alignment horizontal="center"/>
    </xf>
    <xf numFmtId="0" fontId="27" fillId="24" borderId="18" xfId="0" applyFont="1" applyFill="1" applyBorder="1" applyAlignment="1" applyProtection="1">
      <alignment horizontal="center"/>
    </xf>
    <xf numFmtId="0" fontId="25" fillId="24" borderId="0" xfId="0" quotePrefix="1" applyFont="1" applyFill="1" applyBorder="1" applyAlignment="1" applyProtection="1">
      <alignment horizontal="center" vertical="center" wrapText="1"/>
      <protection locked="0"/>
    </xf>
    <xf numFmtId="0" fontId="37" fillId="24" borderId="0" xfId="0" applyFont="1" applyFill="1" applyBorder="1" applyAlignment="1" applyProtection="1">
      <alignment wrapText="1"/>
    </xf>
    <xf numFmtId="0" fontId="0" fillId="0" borderId="0" xfId="0" applyAlignment="1"/>
    <xf numFmtId="0" fontId="37" fillId="0" borderId="0" xfId="46" applyFont="1" applyFill="1" applyBorder="1" applyAlignment="1" applyProtection="1">
      <alignment horizontal="justify" vertical="center" wrapText="1"/>
    </xf>
    <xf numFmtId="0" fontId="87" fillId="25" borderId="0" xfId="46" applyFont="1" applyFill="1" applyBorder="1" applyAlignment="1" applyProtection="1">
      <alignment horizontal="justify" vertical="center" wrapText="1"/>
    </xf>
    <xf numFmtId="0" fontId="87" fillId="25" borderId="0" xfId="46" applyFont="1" applyFill="1" applyBorder="1" applyAlignment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center" wrapText="1"/>
    </xf>
    <xf numFmtId="0" fontId="4" fillId="0" borderId="0" xfId="46" applyFont="1" applyFill="1" applyAlignment="1">
      <alignment horizontal="justify" vertical="center" wrapText="1"/>
    </xf>
    <xf numFmtId="0" fontId="30" fillId="0" borderId="0" xfId="46" applyFont="1" applyFill="1" applyBorder="1" applyAlignment="1" applyProtection="1">
      <alignment horizontal="justify" vertical="top" wrapText="1"/>
    </xf>
    <xf numFmtId="0" fontId="4" fillId="0" borderId="0" xfId="46" applyFont="1" applyFill="1" applyAlignment="1">
      <alignment horizontal="justify" vertical="top" wrapText="1"/>
    </xf>
    <xf numFmtId="0" fontId="4" fillId="0" borderId="0" xfId="46" applyFont="1" applyAlignment="1">
      <alignment horizontal="justify" vertical="top" wrapText="1"/>
    </xf>
    <xf numFmtId="49" fontId="87" fillId="0" borderId="29" xfId="46" applyNumberFormat="1" applyFont="1" applyFill="1" applyBorder="1" applyAlignment="1" applyProtection="1">
      <alignment horizontal="justify" vertical="center" wrapText="1"/>
      <protection locked="0"/>
    </xf>
    <xf numFmtId="49" fontId="82" fillId="0" borderId="28" xfId="46" applyNumberFormat="1" applyFont="1" applyFill="1" applyBorder="1" applyAlignment="1" applyProtection="1">
      <alignment horizontal="justify" vertical="center" wrapText="1"/>
      <protection locked="0"/>
    </xf>
    <xf numFmtId="49" fontId="82" fillId="0" borderId="27" xfId="46" applyNumberFormat="1" applyFont="1" applyFill="1" applyBorder="1" applyAlignment="1" applyProtection="1">
      <alignment horizontal="justify" vertical="center" wrapText="1"/>
      <protection locked="0"/>
    </xf>
    <xf numFmtId="0" fontId="87" fillId="0" borderId="29" xfId="46" applyFont="1" applyFill="1" applyBorder="1" applyAlignment="1">
      <alignment horizontal="justify" vertical="center" wrapText="1"/>
    </xf>
    <xf numFmtId="0" fontId="82" fillId="0" borderId="28" xfId="46" applyFont="1" applyFill="1" applyBorder="1" applyAlignment="1">
      <alignment horizontal="justify" vertical="center" wrapText="1"/>
    </xf>
    <xf numFmtId="0" fontId="82" fillId="0" borderId="27" xfId="46" applyFont="1" applyFill="1" applyBorder="1" applyAlignment="1">
      <alignment horizontal="justify" vertical="center" wrapText="1"/>
    </xf>
    <xf numFmtId="0" fontId="79" fillId="0" borderId="0" xfId="46" applyFont="1" applyFill="1" applyBorder="1" applyAlignment="1">
      <alignment horizontal="center" vertical="center" wrapText="1"/>
    </xf>
    <xf numFmtId="0" fontId="31" fillId="0" borderId="0" xfId="46" applyFont="1" applyFill="1" applyBorder="1" applyAlignment="1" applyProtection="1">
      <alignment horizontal="justify" vertical="center" wrapText="1"/>
    </xf>
    <xf numFmtId="0" fontId="31" fillId="0" borderId="0" xfId="46" applyFont="1" applyFill="1" applyAlignment="1">
      <alignment vertical="center" wrapText="1"/>
    </xf>
    <xf numFmtId="49" fontId="4" fillId="0" borderId="36" xfId="46" applyNumberFormat="1" applyFont="1" applyFill="1" applyBorder="1" applyAlignment="1" applyProtection="1">
      <alignment horizontal="center"/>
      <protection locked="0"/>
    </xf>
    <xf numFmtId="49" fontId="4" fillId="0" borderId="37" xfId="46" applyNumberFormat="1" applyFont="1" applyFill="1" applyBorder="1" applyAlignment="1" applyProtection="1">
      <alignment horizontal="center"/>
      <protection locked="0"/>
    </xf>
    <xf numFmtId="49" fontId="4" fillId="0" borderId="38" xfId="46" applyNumberFormat="1" applyFont="1" applyFill="1" applyBorder="1" applyAlignment="1" applyProtection="1">
      <alignment horizontal="center"/>
      <protection locked="0"/>
    </xf>
    <xf numFmtId="49" fontId="4" fillId="0" borderId="34" xfId="46" applyNumberFormat="1" applyFont="1" applyFill="1" applyBorder="1" applyAlignment="1" applyProtection="1">
      <alignment horizontal="center"/>
      <protection locked="0"/>
    </xf>
    <xf numFmtId="49" fontId="4" fillId="0" borderId="0" xfId="46" applyNumberFormat="1" applyFont="1" applyFill="1" applyBorder="1" applyAlignment="1" applyProtection="1">
      <alignment horizontal="center"/>
      <protection locked="0"/>
    </xf>
    <xf numFmtId="49" fontId="4" fillId="0" borderId="33" xfId="46" applyNumberFormat="1" applyFont="1" applyFill="1" applyBorder="1" applyAlignment="1" applyProtection="1">
      <alignment horizontal="center"/>
      <protection locked="0"/>
    </xf>
    <xf numFmtId="49" fontId="4" fillId="0" borderId="31" xfId="46" applyNumberFormat="1" applyFont="1" applyFill="1" applyBorder="1" applyAlignment="1" applyProtection="1">
      <alignment horizontal="center"/>
      <protection locked="0"/>
    </xf>
    <xf numFmtId="49" fontId="4" fillId="0" borderId="32" xfId="46" applyNumberFormat="1" applyFont="1" applyFill="1" applyBorder="1" applyAlignment="1" applyProtection="1">
      <alignment horizontal="center"/>
      <protection locked="0"/>
    </xf>
    <xf numFmtId="49" fontId="4" fillId="0" borderId="30" xfId="46" applyNumberFormat="1" applyFont="1" applyFill="1" applyBorder="1" applyAlignment="1" applyProtection="1">
      <alignment horizontal="center"/>
      <protection locked="0"/>
    </xf>
    <xf numFmtId="0" fontId="4" fillId="0" borderId="36" xfId="46" applyFont="1" applyFill="1" applyBorder="1" applyAlignment="1" applyProtection="1">
      <alignment horizontal="center"/>
    </xf>
    <xf numFmtId="0" fontId="4" fillId="0" borderId="38" xfId="46" applyFont="1" applyFill="1" applyBorder="1" applyAlignment="1" applyProtection="1">
      <alignment horizontal="center"/>
    </xf>
    <xf numFmtId="0" fontId="4" fillId="0" borderId="34" xfId="46" applyFont="1" applyFill="1" applyBorder="1" applyAlignment="1" applyProtection="1">
      <alignment horizontal="center"/>
    </xf>
    <xf numFmtId="0" fontId="4" fillId="0" borderId="33" xfId="46" applyFont="1" applyFill="1" applyBorder="1" applyAlignment="1" applyProtection="1">
      <alignment horizontal="center"/>
    </xf>
    <xf numFmtId="0" fontId="4" fillId="0" borderId="31" xfId="46" applyFont="1" applyFill="1" applyBorder="1" applyAlignment="1" applyProtection="1">
      <alignment horizontal="center"/>
    </xf>
    <xf numFmtId="0" fontId="4" fillId="0" borderId="30" xfId="46" applyFont="1" applyFill="1" applyBorder="1" applyAlignment="1" applyProtection="1">
      <alignment horizontal="center"/>
    </xf>
    <xf numFmtId="0" fontId="37" fillId="0" borderId="0" xfId="46" applyFont="1" applyFill="1" applyBorder="1" applyAlignment="1" applyProtection="1">
      <alignment horizontal="center"/>
    </xf>
    <xf numFmtId="49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5" fillId="0" borderId="0" xfId="46" applyFont="1" applyFill="1" applyBorder="1" applyAlignment="1" applyProtection="1">
      <alignment horizontal="justify" vertical="top" wrapText="1"/>
    </xf>
    <xf numFmtId="49" fontId="5" fillId="0" borderId="0" xfId="46" applyNumberFormat="1" applyFont="1" applyFill="1" applyBorder="1" applyAlignment="1" applyProtection="1">
      <alignment horizontal="left" vertical="top" wrapText="1"/>
      <protection locked="0"/>
    </xf>
    <xf numFmtId="49" fontId="31" fillId="0" borderId="0" xfId="46" applyNumberFormat="1" applyFont="1" applyFill="1" applyBorder="1" applyAlignment="1" applyProtection="1">
      <alignment horizontal="left" vertical="top" wrapText="1"/>
      <protection locked="0"/>
    </xf>
    <xf numFmtId="0" fontId="31" fillId="0" borderId="0" xfId="46" applyNumberFormat="1" applyFont="1" applyFill="1" applyBorder="1" applyAlignment="1" applyProtection="1">
      <alignment horizontal="left" vertical="top" wrapText="1"/>
      <protection locked="0"/>
    </xf>
    <xf numFmtId="49" fontId="4" fillId="0" borderId="35" xfId="46" applyNumberFormat="1" applyFont="1" applyFill="1" applyBorder="1" applyAlignment="1" applyProtection="1">
      <alignment horizontal="center"/>
      <protection locked="0"/>
    </xf>
    <xf numFmtId="0" fontId="4" fillId="0" borderId="35" xfId="46" applyFont="1" applyFill="1" applyBorder="1" applyAlignment="1" applyProtection="1">
      <alignment horizontal="center"/>
    </xf>
    <xf numFmtId="0" fontId="33" fillId="0" borderId="0" xfId="46" applyFont="1" applyFill="1" applyBorder="1" applyAlignment="1" applyProtection="1">
      <alignment horizontal="justify" vertical="center" wrapText="1"/>
    </xf>
    <xf numFmtId="0" fontId="5" fillId="0" borderId="0" xfId="46" applyFont="1" applyFill="1" applyBorder="1" applyAlignment="1" applyProtection="1">
      <alignment horizontal="left" vertical="center" wrapText="1"/>
    </xf>
    <xf numFmtId="0" fontId="5" fillId="0" borderId="0" xfId="46" applyFont="1" applyFill="1" applyBorder="1" applyAlignment="1" applyProtection="1">
      <alignment horizontal="left" vertical="top" wrapText="1"/>
    </xf>
    <xf numFmtId="0" fontId="37" fillId="0" borderId="0" xfId="46" applyFont="1" applyFill="1" applyBorder="1" applyAlignment="1" applyProtection="1">
      <alignment horizontal="center" wrapText="1"/>
    </xf>
    <xf numFmtId="49" fontId="5" fillId="0" borderId="0" xfId="46" applyNumberFormat="1" applyFont="1" applyFill="1" applyBorder="1" applyAlignment="1" applyProtection="1">
      <alignment horizontal="justify" vertical="top" wrapText="1"/>
    </xf>
    <xf numFmtId="49" fontId="4" fillId="0" borderId="0" xfId="46" applyNumberFormat="1" applyFont="1" applyFill="1" applyBorder="1" applyAlignment="1">
      <alignment horizontal="justify" vertical="top" wrapText="1"/>
    </xf>
    <xf numFmtId="0" fontId="4" fillId="0" borderId="0" xfId="46" applyFont="1" applyFill="1" applyBorder="1" applyAlignment="1">
      <alignment horizontal="justify" vertical="top" wrapText="1"/>
    </xf>
    <xf numFmtId="49" fontId="5" fillId="0" borderId="0" xfId="46" applyNumberFormat="1" applyFont="1" applyFill="1" applyBorder="1" applyAlignment="1" applyProtection="1">
      <alignment horizontal="justify" vertical="center" wrapText="1"/>
      <protection locked="0"/>
    </xf>
    <xf numFmtId="0" fontId="5" fillId="0" borderId="0" xfId="46" applyFont="1" applyFill="1" applyBorder="1" applyAlignment="1">
      <alignment horizontal="left" vertical="center" wrapText="1"/>
    </xf>
    <xf numFmtId="49" fontId="31" fillId="0" borderId="0" xfId="46" applyNumberFormat="1" applyFont="1" applyFill="1" applyBorder="1" applyAlignment="1" applyProtection="1">
      <alignment horizontal="left" vertical="center" wrapText="1"/>
      <protection locked="0"/>
    </xf>
    <xf numFmtId="49" fontId="31" fillId="0" borderId="0" xfId="46" applyNumberFormat="1" applyFont="1" applyFill="1" applyBorder="1" applyAlignment="1" applyProtection="1">
      <alignment horizontal="left" vertical="center"/>
      <protection locked="0"/>
    </xf>
    <xf numFmtId="0" fontId="31" fillId="0" borderId="0" xfId="46" applyNumberFormat="1" applyFont="1" applyFill="1" applyBorder="1" applyAlignment="1" applyProtection="1">
      <alignment horizontal="left" vertical="center"/>
      <protection locked="0"/>
    </xf>
    <xf numFmtId="0" fontId="33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>
      <alignment horizontal="left" vertical="center" wrapText="1"/>
    </xf>
    <xf numFmtId="0" fontId="5" fillId="0" borderId="0" xfId="46" applyFont="1" applyFill="1" applyBorder="1" applyAlignment="1">
      <alignment horizontal="justify" vertical="top" wrapText="1"/>
    </xf>
    <xf numFmtId="0" fontId="5" fillId="0" borderId="0" xfId="46" applyFont="1" applyFill="1" applyBorder="1" applyAlignment="1">
      <alignment horizontal="justify" vertical="center" wrapText="1"/>
    </xf>
    <xf numFmtId="0" fontId="37" fillId="0" borderId="0" xfId="46" applyFont="1" applyFill="1" applyBorder="1" applyAlignment="1" applyProtection="1">
      <alignment horizontal="left" vertical="center" wrapText="1"/>
    </xf>
    <xf numFmtId="0" fontId="33" fillId="0" borderId="0" xfId="46" applyFont="1" applyFill="1" applyBorder="1" applyAlignment="1" applyProtection="1">
      <alignment horizontal="justify" vertical="top" wrapText="1"/>
    </xf>
    <xf numFmtId="176" fontId="5" fillId="0" borderId="0" xfId="46" applyNumberFormat="1" applyFont="1" applyFill="1" applyBorder="1" applyAlignment="1" applyProtection="1">
      <alignment horizontal="justify" vertical="top" wrapText="1"/>
      <protection locked="0"/>
    </xf>
    <xf numFmtId="49" fontId="5" fillId="0" borderId="0" xfId="46" applyNumberFormat="1" applyFont="1" applyFill="1" applyBorder="1" applyAlignment="1" applyProtection="1">
      <alignment horizontal="justify" vertical="center" wrapText="1"/>
    </xf>
    <xf numFmtId="49" fontId="4" fillId="0" borderId="0" xfId="46" applyNumberFormat="1" applyFont="1" applyFill="1" applyBorder="1" applyAlignment="1">
      <alignment horizontal="justify" vertical="center" wrapText="1"/>
    </xf>
    <xf numFmtId="0" fontId="35" fillId="0" borderId="0" xfId="46" applyFont="1" applyFill="1" applyBorder="1" applyAlignment="1" applyProtection="1">
      <alignment horizontal="justify" vertical="center" wrapText="1"/>
    </xf>
    <xf numFmtId="49" fontId="5" fillId="0" borderId="0" xfId="46" applyNumberFormat="1" applyFont="1" applyFill="1" applyBorder="1" applyAlignment="1" applyProtection="1">
      <alignment horizontal="center" vertical="top" wrapText="1"/>
      <protection locked="0"/>
    </xf>
    <xf numFmtId="0" fontId="5" fillId="0" borderId="0" xfId="46" applyFont="1" applyFill="1" applyBorder="1" applyAlignment="1" applyProtection="1">
      <alignment horizontal="center" vertical="top" wrapText="1"/>
    </xf>
    <xf numFmtId="49" fontId="31" fillId="0" borderId="0" xfId="46" applyNumberFormat="1" applyFont="1" applyFill="1" applyBorder="1" applyAlignment="1" applyProtection="1">
      <alignment horizontal="left" vertical="top" wrapText="1"/>
    </xf>
    <xf numFmtId="0" fontId="31" fillId="0" borderId="0" xfId="46" applyFont="1" applyFill="1" applyBorder="1" applyAlignment="1" applyProtection="1">
      <alignment horizontal="left" vertical="top" wrapText="1"/>
    </xf>
    <xf numFmtId="0" fontId="77" fillId="0" borderId="11" xfId="46" applyFont="1" applyFill="1" applyBorder="1" applyAlignment="1" applyProtection="1">
      <alignment horizontal="left" vertical="top"/>
    </xf>
    <xf numFmtId="0" fontId="29" fillId="0" borderId="11" xfId="46" applyFont="1" applyFill="1" applyBorder="1" applyAlignment="1">
      <alignment vertical="top"/>
    </xf>
    <xf numFmtId="0" fontId="4" fillId="0" borderId="0" xfId="46" applyFill="1" applyBorder="1" applyAlignment="1">
      <alignment horizontal="justify" vertical="top" wrapText="1"/>
    </xf>
    <xf numFmtId="49" fontId="31" fillId="0" borderId="0" xfId="46" applyNumberFormat="1" applyFont="1" applyFill="1" applyBorder="1" applyAlignment="1" applyProtection="1">
      <alignment horizontal="justify" vertical="top" wrapText="1"/>
      <protection locked="0"/>
    </xf>
    <xf numFmtId="49" fontId="43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29" fillId="0" borderId="0" xfId="46" applyFont="1" applyFill="1" applyBorder="1" applyAlignment="1">
      <alignment horizontal="justify" vertical="top" wrapText="1"/>
    </xf>
    <xf numFmtId="49" fontId="4" fillId="0" borderId="0" xfId="46" applyNumberFormat="1" applyFont="1" applyFill="1" applyBorder="1" applyAlignment="1" applyProtection="1">
      <alignment horizontal="justify" vertical="top" wrapText="1"/>
      <protection locked="0"/>
    </xf>
    <xf numFmtId="0" fontId="37" fillId="0" borderId="0" xfId="46" applyFont="1" applyFill="1" applyBorder="1" applyAlignment="1" applyProtection="1">
      <alignment horizontal="justify" vertical="top" wrapText="1"/>
    </xf>
    <xf numFmtId="0" fontId="37" fillId="0" borderId="0" xfId="46" applyFont="1" applyFill="1" applyBorder="1" applyAlignment="1">
      <alignment horizontal="justify" vertical="top" wrapText="1"/>
    </xf>
    <xf numFmtId="49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31" fillId="0" borderId="0" xfId="46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46" applyNumberFormat="1" applyFont="1" applyFill="1" applyBorder="1" applyAlignment="1" applyProtection="1">
      <alignment horizontal="center" vertical="top" wrapText="1"/>
      <protection locked="0"/>
    </xf>
    <xf numFmtId="0" fontId="5" fillId="0" borderId="0" xfId="46" applyNumberFormat="1" applyFont="1" applyFill="1" applyAlignment="1" applyProtection="1">
      <alignment horizontal="center" vertical="center" wrapText="1"/>
      <protection locked="0"/>
    </xf>
    <xf numFmtId="49" fontId="31" fillId="0" borderId="0" xfId="46" applyNumberFormat="1" applyFont="1" applyFill="1" applyAlignment="1" applyProtection="1">
      <alignment horizontal="center" vertical="center" wrapText="1"/>
      <protection locked="0"/>
    </xf>
    <xf numFmtId="0" fontId="31" fillId="0" borderId="0" xfId="46" applyNumberFormat="1" applyFont="1" applyFill="1" applyAlignment="1" applyProtection="1">
      <alignment horizontal="center" vertical="center" wrapText="1"/>
      <protection locked="0"/>
    </xf>
    <xf numFmtId="49" fontId="5" fillId="0" borderId="0" xfId="46" applyNumberFormat="1" applyFont="1" applyFill="1" applyBorder="1" applyAlignment="1" applyProtection="1">
      <alignment horizontal="right" vertical="top" wrapText="1"/>
      <protection locked="0"/>
    </xf>
    <xf numFmtId="49" fontId="31" fillId="0" borderId="0" xfId="46" applyNumberFormat="1" applyFont="1" applyFill="1" applyAlignment="1" applyProtection="1">
      <alignment horizontal="left" vertical="top" wrapText="1"/>
      <protection locked="0"/>
    </xf>
    <xf numFmtId="0" fontId="31" fillId="0" borderId="0" xfId="46" applyNumberFormat="1" applyFont="1" applyFill="1" applyAlignment="1" applyProtection="1">
      <alignment horizontal="left" vertical="top" wrapText="1"/>
      <protection locked="0"/>
    </xf>
    <xf numFmtId="49" fontId="5" fillId="0" borderId="0" xfId="46" applyNumberFormat="1" applyFont="1" applyFill="1" applyAlignment="1" applyProtection="1">
      <alignment horizontal="left" vertical="top" wrapText="1"/>
      <protection locked="0"/>
    </xf>
    <xf numFmtId="49" fontId="4" fillId="0" borderId="0" xfId="46" applyNumberFormat="1" applyFont="1" applyFill="1" applyAlignment="1" applyProtection="1">
      <alignment horizontal="justify" vertical="top" wrapText="1"/>
      <protection locked="0"/>
    </xf>
    <xf numFmtId="0" fontId="4" fillId="0" borderId="0" xfId="46" applyFill="1" applyAlignment="1">
      <alignment horizontal="justify" vertical="top" wrapText="1"/>
    </xf>
    <xf numFmtId="0" fontId="5" fillId="0" borderId="0" xfId="46" applyFont="1" applyFill="1" applyAlignment="1">
      <alignment horizontal="justify" vertical="top" wrapText="1"/>
    </xf>
    <xf numFmtId="0" fontId="37" fillId="0" borderId="0" xfId="46" applyFont="1" applyFill="1" applyAlignment="1">
      <alignment horizontal="justify" vertical="top" wrapText="1"/>
    </xf>
    <xf numFmtId="0" fontId="29" fillId="0" borderId="0" xfId="46" applyFont="1" applyFill="1" applyAlignment="1">
      <alignment horizontal="justify" vertical="top" wrapText="1"/>
    </xf>
    <xf numFmtId="0" fontId="30" fillId="0" borderId="0" xfId="46" applyFont="1" applyFill="1" applyBorder="1" applyAlignment="1" applyProtection="1">
      <alignment horizontal="left" vertical="center" wrapText="1"/>
    </xf>
    <xf numFmtId="0" fontId="30" fillId="0" borderId="14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2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5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7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1" xfId="46" applyNumberFormat="1" applyFont="1" applyFill="1" applyBorder="1" applyAlignment="1" applyProtection="1">
      <alignment horizontal="justify" vertical="center" wrapText="1"/>
      <protection locked="0"/>
    </xf>
    <xf numFmtId="0" fontId="30" fillId="0" borderId="18" xfId="46" applyNumberFormat="1" applyFont="1" applyFill="1" applyBorder="1" applyAlignment="1" applyProtection="1">
      <alignment horizontal="justify" vertical="center" wrapText="1"/>
      <protection locked="0"/>
    </xf>
    <xf numFmtId="0" fontId="31" fillId="0" borderId="0" xfId="46" applyFont="1" applyFill="1" applyBorder="1" applyAlignment="1" applyProtection="1">
      <alignment horizontal="center"/>
    </xf>
    <xf numFmtId="0" fontId="30" fillId="0" borderId="14" xfId="46" applyFont="1" applyFill="1" applyBorder="1" applyAlignment="1" applyProtection="1">
      <alignment horizontal="center"/>
    </xf>
    <xf numFmtId="0" fontId="30" fillId="0" borderId="12" xfId="46" applyFont="1" applyFill="1" applyBorder="1" applyAlignment="1" applyProtection="1">
      <alignment horizontal="center"/>
    </xf>
    <xf numFmtId="0" fontId="30" fillId="0" borderId="15" xfId="46" applyFont="1" applyFill="1" applyBorder="1" applyAlignment="1" applyProtection="1">
      <alignment horizontal="center"/>
    </xf>
    <xf numFmtId="0" fontId="30" fillId="0" borderId="10" xfId="46" applyFont="1" applyFill="1" applyBorder="1" applyAlignment="1" applyProtection="1">
      <alignment horizontal="center"/>
    </xf>
    <xf numFmtId="0" fontId="30" fillId="0" borderId="0" xfId="46" applyFont="1" applyFill="1" applyBorder="1" applyAlignment="1" applyProtection="1">
      <alignment horizontal="center"/>
    </xf>
    <xf numFmtId="0" fontId="30" fillId="0" borderId="13" xfId="46" applyFont="1" applyFill="1" applyBorder="1" applyAlignment="1" applyProtection="1">
      <alignment horizontal="center"/>
    </xf>
    <xf numFmtId="0" fontId="30" fillId="0" borderId="17" xfId="46" applyFont="1" applyFill="1" applyBorder="1" applyAlignment="1" applyProtection="1">
      <alignment horizontal="center"/>
    </xf>
    <xf numFmtId="0" fontId="30" fillId="0" borderId="11" xfId="46" applyFont="1" applyFill="1" applyBorder="1" applyAlignment="1" applyProtection="1">
      <alignment horizontal="center"/>
    </xf>
    <xf numFmtId="0" fontId="30" fillId="0" borderId="18" xfId="46" applyFont="1" applyFill="1" applyBorder="1" applyAlignment="1" applyProtection="1">
      <alignment horizontal="center"/>
    </xf>
    <xf numFmtId="49" fontId="30" fillId="0" borderId="11" xfId="46" applyNumberFormat="1" applyFont="1" applyFill="1" applyBorder="1" applyAlignment="1" applyProtection="1">
      <alignment horizontal="center" wrapText="1"/>
      <protection locked="0"/>
    </xf>
    <xf numFmtId="0" fontId="37" fillId="0" borderId="12" xfId="46" applyFont="1" applyFill="1" applyBorder="1" applyAlignment="1" applyProtection="1">
      <alignment horizontal="center" vertical="top" wrapText="1"/>
    </xf>
    <xf numFmtId="0" fontId="37" fillId="0" borderId="12" xfId="46" applyFont="1" applyFill="1" applyBorder="1" applyAlignment="1" applyProtection="1">
      <alignment horizontal="justify" vertical="top" wrapText="1"/>
    </xf>
    <xf numFmtId="0" fontId="37" fillId="0" borderId="10" xfId="46" applyFont="1" applyFill="1" applyBorder="1" applyAlignment="1" applyProtection="1">
      <alignment horizontal="justify" vertical="top" wrapText="1"/>
    </xf>
    <xf numFmtId="0" fontId="37" fillId="0" borderId="13" xfId="46" applyFont="1" applyFill="1" applyBorder="1" applyAlignment="1" applyProtection="1">
      <alignment horizontal="justify" vertical="top" wrapText="1"/>
    </xf>
    <xf numFmtId="0" fontId="4" fillId="0" borderId="13" xfId="46" applyFont="1" applyFill="1" applyBorder="1" applyAlignment="1">
      <alignment horizontal="justify" vertical="top" wrapText="1"/>
    </xf>
    <xf numFmtId="0" fontId="31" fillId="0" borderId="0" xfId="46" applyFont="1" applyFill="1" applyBorder="1" applyAlignment="1" applyProtection="1">
      <alignment horizontal="center" wrapText="1"/>
    </xf>
    <xf numFmtId="0" fontId="4" fillId="0" borderId="10" xfId="46" applyFont="1" applyFill="1" applyBorder="1" applyAlignment="1" applyProtection="1">
      <alignment horizontal="left" vertical="top" wrapText="1"/>
    </xf>
    <xf numFmtId="0" fontId="4" fillId="0" borderId="0" xfId="46" applyFont="1" applyFill="1" applyBorder="1" applyAlignment="1" applyProtection="1">
      <alignment horizontal="left" vertical="top" wrapText="1"/>
    </xf>
    <xf numFmtId="0" fontId="4" fillId="0" borderId="21" xfId="46" applyFont="1" applyFill="1" applyBorder="1" applyAlignment="1" applyProtection="1">
      <alignment horizontal="center" vertical="center"/>
    </xf>
    <xf numFmtId="0" fontId="4" fillId="0" borderId="19" xfId="46" applyFont="1" applyFill="1" applyBorder="1" applyAlignment="1" applyProtection="1">
      <alignment horizontal="center" vertical="center"/>
    </xf>
    <xf numFmtId="0" fontId="4" fillId="0" borderId="22" xfId="46" applyFont="1" applyFill="1" applyBorder="1" applyAlignment="1" applyProtection="1">
      <alignment horizontal="center" vertical="center"/>
    </xf>
    <xf numFmtId="0" fontId="29" fillId="0" borderId="10" xfId="46" applyFont="1" applyFill="1" applyBorder="1" applyAlignment="1" applyProtection="1">
      <alignment horizontal="justify" vertical="top" wrapText="1"/>
    </xf>
    <xf numFmtId="0" fontId="4" fillId="0" borderId="0" xfId="46" applyFont="1" applyFill="1" applyBorder="1" applyAlignment="1" applyProtection="1">
      <alignment horizontal="justify" vertical="top" wrapText="1"/>
    </xf>
    <xf numFmtId="0" fontId="4" fillId="0" borderId="13" xfId="46" applyFont="1" applyFill="1" applyBorder="1" applyAlignment="1" applyProtection="1">
      <alignment horizontal="justify" vertical="top" wrapText="1"/>
    </xf>
    <xf numFmtId="0" fontId="30" fillId="0" borderId="14" xfId="46" applyFont="1" applyFill="1" applyBorder="1" applyAlignment="1" applyProtection="1">
      <alignment horizontal="justify" vertical="center" wrapText="1"/>
      <protection locked="0"/>
    </xf>
    <xf numFmtId="0" fontId="30" fillId="0" borderId="12" xfId="46" applyFont="1" applyFill="1" applyBorder="1" applyAlignment="1" applyProtection="1">
      <alignment horizontal="justify" vertical="center" wrapText="1"/>
      <protection locked="0"/>
    </xf>
    <xf numFmtId="0" fontId="30" fillId="0" borderId="15" xfId="46" applyFont="1" applyFill="1" applyBorder="1" applyAlignment="1" applyProtection="1">
      <alignment horizontal="justify" vertical="center" wrapText="1"/>
      <protection locked="0"/>
    </xf>
    <xf numFmtId="0" fontId="30" fillId="0" borderId="17" xfId="46" applyFont="1" applyFill="1" applyBorder="1" applyAlignment="1" applyProtection="1">
      <alignment horizontal="justify" vertical="center" wrapText="1"/>
      <protection locked="0"/>
    </xf>
    <xf numFmtId="0" fontId="30" fillId="0" borderId="11" xfId="46" applyFont="1" applyFill="1" applyBorder="1" applyAlignment="1" applyProtection="1">
      <alignment horizontal="justify" vertical="center" wrapText="1"/>
      <protection locked="0"/>
    </xf>
    <xf numFmtId="0" fontId="30" fillId="0" borderId="18" xfId="46" applyFont="1" applyFill="1" applyBorder="1" applyAlignment="1" applyProtection="1">
      <alignment horizontal="justify" vertical="center" wrapText="1"/>
      <protection locked="0"/>
    </xf>
    <xf numFmtId="0" fontId="31" fillId="0" borderId="0" xfId="46" applyFont="1" applyFill="1" applyBorder="1" applyAlignment="1" applyProtection="1">
      <alignment horizontal="center" vertical="distributed" wrapText="1"/>
    </xf>
    <xf numFmtId="0" fontId="5" fillId="0" borderId="0" xfId="46" applyFont="1" applyFill="1" applyBorder="1" applyAlignment="1" applyProtection="1">
      <alignment vertical="distributed"/>
    </xf>
    <xf numFmtId="0" fontId="29" fillId="0" borderId="0" xfId="46" applyFont="1" applyFill="1" applyBorder="1" applyAlignment="1" applyProtection="1">
      <alignment horizontal="center" vertical="center" wrapText="1"/>
    </xf>
    <xf numFmtId="0" fontId="30" fillId="0" borderId="0" xfId="46" applyFont="1" applyFill="1" applyBorder="1" applyAlignment="1" applyProtection="1">
      <alignment vertical="top"/>
    </xf>
    <xf numFmtId="0" fontId="31" fillId="0" borderId="0" xfId="46" applyFont="1" applyFill="1" applyBorder="1" applyAlignment="1" applyProtection="1">
      <alignment horizontal="center" vertical="top"/>
    </xf>
    <xf numFmtId="0" fontId="30" fillId="0" borderId="0" xfId="46" applyFont="1" applyFill="1" applyBorder="1" applyProtection="1"/>
    <xf numFmtId="0" fontId="37" fillId="0" borderId="17" xfId="0" applyFont="1" applyFill="1" applyBorder="1" applyAlignment="1" applyProtection="1">
      <alignment horizontal="left" vertical="center" wrapText="1"/>
    </xf>
    <xf numFmtId="0" fontId="37" fillId="0" borderId="11" xfId="0" applyFont="1" applyFill="1" applyBorder="1" applyAlignment="1" applyProtection="1">
      <alignment horizontal="left" vertical="center" wrapText="1"/>
    </xf>
    <xf numFmtId="0" fontId="52" fillId="0" borderId="0" xfId="0" applyFont="1" applyFill="1" applyBorder="1" applyAlignment="1" applyProtection="1"/>
    <xf numFmtId="0" fontId="29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wrapText="1"/>
    </xf>
    <xf numFmtId="0" fontId="30" fillId="0" borderId="0" xfId="0" applyFont="1" applyFill="1" applyBorder="1" applyAlignment="1" applyProtection="1">
      <alignment horizontal="left" vertical="top" wrapText="1"/>
    </xf>
    <xf numFmtId="0" fontId="30" fillId="0" borderId="0" xfId="0" applyFont="1" applyFill="1" applyBorder="1" applyAlignment="1" applyProtection="1">
      <alignment horizontal="justify" vertical="top" wrapText="1"/>
    </xf>
    <xf numFmtId="0" fontId="4" fillId="0" borderId="14" xfId="0" applyFont="1" applyFill="1" applyBorder="1" applyAlignment="1" applyProtection="1">
      <alignment horizontal="center" wrapText="1"/>
    </xf>
    <xf numFmtId="0" fontId="4" fillId="0" borderId="12" xfId="0" applyFont="1" applyFill="1" applyBorder="1" applyAlignment="1" applyProtection="1">
      <alignment horizontal="center" wrapText="1"/>
    </xf>
    <xf numFmtId="0" fontId="4" fillId="0" borderId="15" xfId="0" applyFont="1" applyFill="1" applyBorder="1" applyAlignment="1" applyProtection="1">
      <alignment horizontal="center" wrapText="1"/>
    </xf>
    <xf numFmtId="0" fontId="4" fillId="0" borderId="1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center" wrapText="1"/>
    </xf>
    <xf numFmtId="0" fontId="4" fillId="0" borderId="13" xfId="0" applyFont="1" applyFill="1" applyBorder="1" applyAlignment="1" applyProtection="1">
      <alignment horizontal="center" wrapText="1"/>
    </xf>
    <xf numFmtId="0" fontId="4" fillId="0" borderId="17" xfId="0" applyFont="1" applyFill="1" applyBorder="1" applyAlignment="1" applyProtection="1">
      <alignment horizontal="center" wrapText="1"/>
    </xf>
    <xf numFmtId="0" fontId="4" fillId="0" borderId="11" xfId="0" applyFont="1" applyFill="1" applyBorder="1" applyAlignment="1" applyProtection="1">
      <alignment horizontal="center" wrapText="1"/>
    </xf>
    <xf numFmtId="0" fontId="4" fillId="0" borderId="18" xfId="0" applyFont="1" applyFill="1" applyBorder="1" applyAlignment="1" applyProtection="1">
      <alignment horizontal="center" wrapText="1"/>
    </xf>
    <xf numFmtId="0" fontId="37" fillId="0" borderId="12" xfId="0" applyFont="1" applyFill="1" applyBorder="1" applyAlignment="1" applyProtection="1">
      <alignment horizontal="center" vertical="top" wrapText="1"/>
    </xf>
    <xf numFmtId="0" fontId="37" fillId="0" borderId="10" xfId="0" applyFont="1" applyFill="1" applyBorder="1" applyAlignment="1" applyProtection="1">
      <alignment horizontal="left" vertical="center" wrapText="1"/>
    </xf>
    <xf numFmtId="0" fontId="37" fillId="0" borderId="0" xfId="0" applyFont="1" applyFill="1" applyBorder="1" applyAlignment="1" applyProtection="1">
      <alignment horizontal="left" vertical="center" wrapText="1"/>
    </xf>
    <xf numFmtId="0" fontId="84" fillId="0" borderId="10" xfId="0" applyFont="1" applyFill="1" applyBorder="1" applyAlignment="1" applyProtection="1">
      <alignment horizontal="left" vertical="center" wrapText="1"/>
    </xf>
    <xf numFmtId="0" fontId="43" fillId="0" borderId="0" xfId="0" applyFont="1" applyFill="1" applyBorder="1" applyAlignment="1" applyProtection="1">
      <alignment horizontal="left" vertical="center" wrapText="1"/>
    </xf>
    <xf numFmtId="0" fontId="30" fillId="0" borderId="0" xfId="46" quotePrefix="1" applyFont="1" applyFill="1" applyBorder="1" applyAlignment="1" applyProtection="1">
      <alignment horizontal="center" vertical="center" wrapText="1"/>
      <protection locked="0"/>
    </xf>
    <xf numFmtId="0" fontId="43" fillId="0" borderId="0" xfId="0" applyFont="1" applyFill="1" applyBorder="1" applyAlignment="1" applyProtection="1"/>
    <xf numFmtId="0" fontId="4" fillId="0" borderId="0" xfId="0" applyFont="1" applyFill="1" applyBorder="1" applyAlignment="1" applyProtection="1"/>
    <xf numFmtId="0" fontId="31" fillId="0" borderId="0" xfId="0" applyFont="1" applyFill="1" applyBorder="1" applyAlignment="1" applyProtection="1">
      <alignment horizontal="center" vertical="center"/>
    </xf>
    <xf numFmtId="0" fontId="30" fillId="0" borderId="14" xfId="0" applyFont="1" applyFill="1" applyBorder="1" applyAlignment="1" applyProtection="1">
      <alignment horizontal="justify" vertical="center" wrapText="1"/>
      <protection locked="0"/>
    </xf>
    <xf numFmtId="0" fontId="30" fillId="0" borderId="12" xfId="0" applyFont="1" applyFill="1" applyBorder="1" applyAlignment="1" applyProtection="1">
      <alignment horizontal="justify" vertical="center" wrapText="1"/>
      <protection locked="0"/>
    </xf>
    <xf numFmtId="0" fontId="30" fillId="0" borderId="15" xfId="0" applyFont="1" applyFill="1" applyBorder="1" applyAlignment="1" applyProtection="1">
      <alignment horizontal="justify" vertical="center" wrapText="1"/>
      <protection locked="0"/>
    </xf>
    <xf numFmtId="0" fontId="30" fillId="0" borderId="17" xfId="0" applyFont="1" applyFill="1" applyBorder="1" applyAlignment="1" applyProtection="1">
      <alignment horizontal="justify" vertical="center" wrapText="1"/>
      <protection locked="0"/>
    </xf>
    <xf numFmtId="0" fontId="30" fillId="0" borderId="11" xfId="0" applyFont="1" applyFill="1" applyBorder="1" applyAlignment="1" applyProtection="1">
      <alignment horizontal="justify" vertical="center" wrapText="1"/>
      <protection locked="0"/>
    </xf>
    <xf numFmtId="0" fontId="30" fillId="0" borderId="18" xfId="0" applyFont="1" applyFill="1" applyBorder="1" applyAlignment="1" applyProtection="1">
      <alignment horizontal="justify" vertical="center" wrapText="1"/>
      <protection locked="0"/>
    </xf>
    <xf numFmtId="0" fontId="31" fillId="0" borderId="0" xfId="0" applyFont="1" applyFill="1" applyBorder="1" applyAlignment="1" applyProtection="1">
      <alignment horizontal="center" vertical="top" wrapText="1"/>
    </xf>
    <xf numFmtId="0" fontId="5" fillId="0" borderId="0" xfId="0" applyFont="1" applyFill="1" applyBorder="1" applyAlignment="1" applyProtection="1">
      <alignment wrapText="1"/>
    </xf>
    <xf numFmtId="0" fontId="31" fillId="0" borderId="0" xfId="0" applyFont="1" applyFill="1" applyBorder="1" applyAlignment="1" applyProtection="1">
      <alignment horizontal="center" wrapText="1"/>
    </xf>
    <xf numFmtId="0" fontId="43" fillId="0" borderId="0" xfId="0" applyFont="1" applyFill="1" applyBorder="1" applyAlignment="1" applyProtection="1">
      <alignment horizontal="right"/>
    </xf>
    <xf numFmtId="0" fontId="4" fillId="0" borderId="1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0" borderId="21" xfId="0" applyFont="1" applyFill="1" applyBorder="1" applyAlignment="1" applyProtection="1">
      <alignment horizontal="center" vertical="center"/>
    </xf>
    <xf numFmtId="0" fontId="4" fillId="0" borderId="19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/>
    <xf numFmtId="0" fontId="4" fillId="0" borderId="13" xfId="0" applyFont="1" applyFill="1" applyBorder="1" applyAlignment="1" applyProtection="1"/>
    <xf numFmtId="0" fontId="29" fillId="0" borderId="10" xfId="0" applyFont="1" applyFill="1" applyBorder="1" applyAlignment="1" applyProtection="1">
      <alignment horizontal="justify" vertical="center" wrapText="1"/>
    </xf>
    <xf numFmtId="0" fontId="4" fillId="0" borderId="0" xfId="0" applyFont="1" applyFill="1" applyBorder="1" applyAlignment="1" applyProtection="1">
      <alignment horizontal="justify" vertical="center"/>
    </xf>
    <xf numFmtId="0" fontId="4" fillId="0" borderId="13" xfId="0" applyFont="1" applyFill="1" applyBorder="1" applyAlignment="1" applyProtection="1">
      <alignment horizontal="justify" vertical="center"/>
    </xf>
    <xf numFmtId="0" fontId="4" fillId="0" borderId="10" xfId="0" applyFont="1" applyFill="1" applyBorder="1" applyAlignment="1" applyProtection="1">
      <alignment horizontal="left" vertical="top" textRotation="180" wrapText="1"/>
    </xf>
    <xf numFmtId="0" fontId="29" fillId="0" borderId="0" xfId="0" applyFont="1" applyFill="1" applyBorder="1" applyAlignment="1" applyProtection="1">
      <alignment horizontal="left" vertical="top" wrapText="1"/>
    </xf>
    <xf numFmtId="0" fontId="4" fillId="0" borderId="0" xfId="0" applyFont="1" applyFill="1" applyBorder="1" applyAlignment="1" applyProtection="1">
      <alignment horizontal="left" vertical="top" wrapText="1"/>
    </xf>
    <xf numFmtId="0" fontId="4" fillId="0" borderId="13" xfId="0" applyFont="1" applyFill="1" applyBorder="1" applyAlignment="1" applyProtection="1">
      <alignment horizontal="left" vertical="top" wrapText="1"/>
    </xf>
    <xf numFmtId="0" fontId="30" fillId="24" borderId="0" xfId="46" applyFont="1" applyFill="1" applyBorder="1" applyAlignment="1" applyProtection="1">
      <alignment horizontal="center" vertical="center" wrapText="1"/>
      <protection locked="0"/>
    </xf>
    <xf numFmtId="14" fontId="30" fillId="24" borderId="21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19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22" xfId="46" quotePrefix="1" applyNumberFormat="1" applyFont="1" applyFill="1" applyBorder="1" applyAlignment="1" applyProtection="1">
      <alignment horizontal="center" vertical="center"/>
      <protection locked="0"/>
    </xf>
    <xf numFmtId="14" fontId="30" fillId="24" borderId="21" xfId="46" quotePrefix="1" applyNumberFormat="1" applyFont="1" applyFill="1" applyBorder="1" applyAlignment="1" applyProtection="1">
      <alignment horizontal="center" vertical="center" wrapText="1"/>
      <protection locked="0"/>
    </xf>
    <xf numFmtId="14" fontId="30" fillId="24" borderId="19" xfId="46" quotePrefix="1" applyNumberFormat="1" applyFont="1" applyFill="1" applyBorder="1" applyAlignment="1" applyProtection="1">
      <alignment horizontal="center" vertical="center" wrapText="1"/>
      <protection locked="0"/>
    </xf>
    <xf numFmtId="14" fontId="30" fillId="24" borderId="22" xfId="46" quotePrefix="1" applyNumberFormat="1" applyFont="1" applyFill="1" applyBorder="1" applyAlignment="1" applyProtection="1">
      <alignment horizontal="center" vertical="center" wrapText="1"/>
      <protection locked="0"/>
    </xf>
    <xf numFmtId="0" fontId="4" fillId="24" borderId="21" xfId="46" applyFont="1" applyFill="1" applyBorder="1" applyAlignment="1" applyProtection="1">
      <alignment horizontal="center"/>
    </xf>
    <xf numFmtId="0" fontId="4" fillId="24" borderId="19" xfId="46" applyFont="1" applyFill="1" applyBorder="1" applyAlignment="1" applyProtection="1">
      <alignment horizontal="center"/>
    </xf>
    <xf numFmtId="0" fontId="4" fillId="24" borderId="22" xfId="46" applyFont="1" applyFill="1" applyBorder="1" applyAlignment="1" applyProtection="1">
      <alignment horizontal="center"/>
    </xf>
    <xf numFmtId="0" fontId="29" fillId="24" borderId="0" xfId="46" applyFont="1" applyFill="1" applyBorder="1" applyAlignment="1" applyProtection="1">
      <alignment horizontal="left" vertical="center" wrapText="1"/>
    </xf>
    <xf numFmtId="49" fontId="55" fillId="24" borderId="21" xfId="46" applyNumberFormat="1" applyFont="1" applyFill="1" applyBorder="1" applyAlignment="1" applyProtection="1">
      <alignment horizontal="left" vertical="center" wrapText="1"/>
    </xf>
    <xf numFmtId="49" fontId="55" fillId="24" borderId="19" xfId="46" applyNumberFormat="1" applyFont="1" applyFill="1" applyBorder="1" applyAlignment="1" applyProtection="1">
      <alignment horizontal="left" vertical="center" wrapText="1"/>
    </xf>
    <xf numFmtId="49" fontId="55" fillId="24" borderId="22" xfId="46" applyNumberFormat="1" applyFont="1" applyFill="1" applyBorder="1" applyAlignment="1" applyProtection="1">
      <alignment horizontal="left" vertical="center" wrapText="1"/>
    </xf>
    <xf numFmtId="49" fontId="62" fillId="24" borderId="16" xfId="46" applyNumberFormat="1" applyFont="1" applyFill="1" applyBorder="1" applyAlignment="1" applyProtection="1">
      <alignment horizontal="justify" vertical="center" wrapText="1"/>
      <protection locked="0"/>
    </xf>
    <xf numFmtId="169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16" xfId="46" applyNumberFormat="1" applyFont="1" applyFill="1" applyBorder="1" applyAlignment="1" applyProtection="1">
      <alignment horizontal="center" vertical="center" wrapText="1"/>
    </xf>
    <xf numFmtId="4" fontId="62" fillId="24" borderId="16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6" xfId="46" applyFont="1" applyFill="1" applyBorder="1" applyAlignment="1" applyProtection="1">
      <alignment horizontal="justify" vertical="center" wrapText="1"/>
      <protection locked="0"/>
    </xf>
    <xf numFmtId="4" fontId="62" fillId="24" borderId="16" xfId="46" applyNumberFormat="1" applyFont="1" applyFill="1" applyBorder="1" applyAlignment="1" applyProtection="1">
      <alignment horizontal="right" vertical="center" wrapText="1" indent="1"/>
      <protection locked="0"/>
    </xf>
    <xf numFmtId="0" fontId="55" fillId="24" borderId="16" xfId="46" applyFont="1" applyFill="1" applyBorder="1" applyAlignment="1" applyProtection="1">
      <alignment horizontal="center" vertical="center" wrapText="1"/>
    </xf>
    <xf numFmtId="0" fontId="4" fillId="24" borderId="16" xfId="46" applyFont="1" applyFill="1" applyBorder="1" applyProtection="1"/>
    <xf numFmtId="0" fontId="55" fillId="24" borderId="16" xfId="46" applyFont="1" applyFill="1" applyBorder="1" applyAlignment="1" applyProtection="1">
      <alignment horizontal="center" vertical="center"/>
    </xf>
    <xf numFmtId="0" fontId="35" fillId="24" borderId="0" xfId="46" applyFont="1" applyFill="1" applyBorder="1" applyAlignment="1" applyProtection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0" fillId="24" borderId="11" xfId="46" applyFont="1" applyFill="1" applyBorder="1" applyAlignment="1" applyProtection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49" fontId="57" fillId="24" borderId="16" xfId="46" applyNumberFormat="1" applyFont="1" applyFill="1" applyBorder="1" applyAlignment="1" applyProtection="1">
      <alignment horizontal="center" vertical="center" wrapText="1"/>
      <protection locked="0"/>
    </xf>
    <xf numFmtId="172" fontId="30" fillId="24" borderId="14" xfId="46" applyNumberFormat="1" applyFont="1" applyFill="1" applyBorder="1" applyAlignment="1" applyProtection="1">
      <alignment horizontal="center" vertical="center"/>
    </xf>
    <xf numFmtId="172" fontId="30" fillId="24" borderId="12" xfId="46" applyNumberFormat="1" applyFont="1" applyFill="1" applyBorder="1" applyAlignment="1" applyProtection="1">
      <alignment horizontal="center" vertical="center"/>
    </xf>
    <xf numFmtId="172" fontId="30" fillId="24" borderId="15" xfId="46" applyNumberFormat="1" applyFont="1" applyFill="1" applyBorder="1" applyAlignment="1" applyProtection="1">
      <alignment horizontal="center" vertical="center"/>
    </xf>
    <xf numFmtId="172" fontId="30" fillId="24" borderId="17" xfId="46" applyNumberFormat="1" applyFont="1" applyFill="1" applyBorder="1" applyAlignment="1" applyProtection="1">
      <alignment horizontal="center" vertical="center"/>
    </xf>
    <xf numFmtId="172" fontId="30" fillId="24" borderId="11" xfId="46" applyNumberFormat="1" applyFont="1" applyFill="1" applyBorder="1" applyAlignment="1" applyProtection="1">
      <alignment horizontal="center" vertical="center"/>
    </xf>
    <xf numFmtId="172" fontId="30" fillId="24" borderId="18" xfId="46" applyNumberFormat="1" applyFont="1" applyFill="1" applyBorder="1" applyAlignment="1" applyProtection="1">
      <alignment horizontal="center" vertical="center"/>
    </xf>
    <xf numFmtId="0" fontId="30" fillId="26" borderId="20" xfId="46" applyFont="1" applyFill="1" applyBorder="1" applyAlignment="1" applyProtection="1">
      <alignment horizontal="center" vertical="center"/>
    </xf>
    <xf numFmtId="0" fontId="30" fillId="26" borderId="23" xfId="46" applyFont="1" applyFill="1" applyBorder="1" applyAlignment="1" applyProtection="1">
      <alignment horizontal="center" vertical="center"/>
    </xf>
    <xf numFmtId="4" fontId="56" fillId="24" borderId="21" xfId="46" applyNumberFormat="1" applyFont="1" applyFill="1" applyBorder="1" applyAlignment="1" applyProtection="1">
      <alignment horizontal="left" vertical="center" wrapText="1"/>
    </xf>
    <xf numFmtId="4" fontId="57" fillId="24" borderId="19" xfId="46" applyNumberFormat="1" applyFont="1" applyFill="1" applyBorder="1" applyAlignment="1" applyProtection="1">
      <alignment horizontal="left" vertical="center" wrapText="1"/>
    </xf>
    <xf numFmtId="4" fontId="57" fillId="24" borderId="22" xfId="46" applyNumberFormat="1" applyFont="1" applyFill="1" applyBorder="1" applyAlignment="1" applyProtection="1">
      <alignment horizontal="left" vertical="center" wrapText="1"/>
    </xf>
    <xf numFmtId="49" fontId="55" fillId="24" borderId="16" xfId="46" applyNumberFormat="1" applyFont="1" applyFill="1" applyBorder="1" applyAlignment="1" applyProtection="1">
      <alignment horizontal="center" vertical="center" wrapText="1"/>
      <protection locked="0"/>
    </xf>
    <xf numFmtId="49" fontId="56" fillId="24" borderId="16" xfId="46" applyNumberFormat="1" applyFont="1" applyFill="1" applyBorder="1" applyAlignment="1" applyProtection="1">
      <alignment horizontal="left" vertical="center" wrapText="1"/>
    </xf>
    <xf numFmtId="0" fontId="30" fillId="24" borderId="16" xfId="46" applyFont="1" applyFill="1" applyBorder="1" applyAlignment="1" applyProtection="1">
      <alignment horizontal="justify" vertical="center" wrapText="1"/>
    </xf>
    <xf numFmtId="4" fontId="62" fillId="26" borderId="16" xfId="46" applyNumberFormat="1" applyFont="1" applyFill="1" applyBorder="1" applyAlignment="1" applyProtection="1">
      <alignment horizontal="right" vertical="center" wrapText="1" indent="1"/>
      <protection locked="0"/>
    </xf>
    <xf numFmtId="4" fontId="75" fillId="24" borderId="16" xfId="46" applyNumberFormat="1" applyFont="1" applyFill="1" applyBorder="1" applyAlignment="1" applyProtection="1">
      <alignment horizontal="right" vertical="center" wrapText="1" indent="1"/>
      <protection locked="0"/>
    </xf>
    <xf numFmtId="169" fontId="55" fillId="24" borderId="16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4" xfId="46" applyFont="1" applyFill="1" applyBorder="1" applyAlignment="1" applyProtection="1">
      <alignment horizontal="left" vertical="center"/>
    </xf>
    <xf numFmtId="0" fontId="30" fillId="24" borderId="10" xfId="46" applyFont="1" applyFill="1" applyBorder="1" applyAlignment="1" applyProtection="1">
      <alignment horizontal="left" vertical="center"/>
    </xf>
    <xf numFmtId="0" fontId="30" fillId="24" borderId="17" xfId="46" applyFont="1" applyFill="1" applyBorder="1" applyAlignment="1" applyProtection="1">
      <alignment horizontal="left" vertical="center"/>
    </xf>
    <xf numFmtId="0" fontId="30" fillId="24" borderId="14" xfId="46" applyFont="1" applyFill="1" applyBorder="1" applyAlignment="1" applyProtection="1">
      <alignment horizontal="left" vertical="center" wrapText="1"/>
    </xf>
    <xf numFmtId="0" fontId="30" fillId="24" borderId="12" xfId="46" applyFont="1" applyFill="1" applyBorder="1" applyAlignment="1" applyProtection="1">
      <alignment horizontal="left" vertical="center" wrapText="1"/>
    </xf>
    <xf numFmtId="0" fontId="30" fillId="24" borderId="15" xfId="46" applyFont="1" applyFill="1" applyBorder="1" applyAlignment="1" applyProtection="1">
      <alignment horizontal="left" vertical="center" wrapText="1"/>
    </xf>
    <xf numFmtId="0" fontId="30" fillId="24" borderId="10" xfId="46" applyFont="1" applyFill="1" applyBorder="1" applyAlignment="1" applyProtection="1">
      <alignment horizontal="left" vertical="center" wrapText="1"/>
    </xf>
    <xf numFmtId="0" fontId="30" fillId="24" borderId="13" xfId="46" applyFont="1" applyFill="1" applyBorder="1" applyAlignment="1" applyProtection="1">
      <alignment horizontal="left" vertical="center" wrapText="1"/>
    </xf>
    <xf numFmtId="0" fontId="30" fillId="24" borderId="17" xfId="46" applyFont="1" applyFill="1" applyBorder="1" applyAlignment="1" applyProtection="1">
      <alignment horizontal="left" vertical="center" wrapText="1"/>
    </xf>
    <xf numFmtId="0" fontId="30" fillId="24" borderId="18" xfId="46" applyFont="1" applyFill="1" applyBorder="1" applyAlignment="1" applyProtection="1">
      <alignment horizontal="left" vertical="center" wrapText="1"/>
    </xf>
    <xf numFmtId="168" fontId="30" fillId="26" borderId="10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0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3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7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1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8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4" xfId="46" applyFont="1" applyFill="1" applyBorder="1" applyAlignment="1" applyProtection="1">
      <alignment horizontal="center" vertical="center"/>
    </xf>
    <xf numFmtId="0" fontId="30" fillId="24" borderId="17" xfId="46" applyFont="1" applyFill="1" applyBorder="1" applyAlignment="1" applyProtection="1">
      <alignment horizontal="center" vertical="center"/>
    </xf>
    <xf numFmtId="4" fontId="62" fillId="26" borderId="14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2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5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7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1" xfId="46" applyNumberFormat="1" applyFont="1" applyFill="1" applyBorder="1" applyAlignment="1" applyProtection="1">
      <alignment horizontal="right" vertical="center" wrapText="1" indent="1"/>
      <protection locked="0"/>
    </xf>
    <xf numFmtId="4" fontId="62" fillId="26" borderId="18" xfId="46" applyNumberFormat="1" applyFont="1" applyFill="1" applyBorder="1" applyAlignment="1" applyProtection="1">
      <alignment horizontal="right" vertical="center" wrapText="1" indent="1"/>
      <protection locked="0"/>
    </xf>
    <xf numFmtId="167" fontId="24" fillId="24" borderId="10" xfId="46" applyNumberFormat="1" applyFont="1" applyFill="1" applyBorder="1" applyAlignment="1" applyProtection="1">
      <alignment horizontal="center" vertical="top"/>
    </xf>
    <xf numFmtId="167" fontId="24" fillId="24" borderId="0" xfId="46" applyNumberFormat="1" applyFont="1" applyFill="1" applyBorder="1" applyAlignment="1" applyProtection="1">
      <alignment horizontal="center" vertical="top"/>
    </xf>
    <xf numFmtId="167" fontId="24" fillId="24" borderId="17" xfId="46" applyNumberFormat="1" applyFont="1" applyFill="1" applyBorder="1" applyAlignment="1" applyProtection="1">
      <alignment horizontal="center" vertical="top"/>
    </xf>
    <xf numFmtId="167" fontId="24" fillId="24" borderId="11" xfId="46" applyNumberFormat="1" applyFont="1" applyFill="1" applyBorder="1" applyAlignment="1" applyProtection="1">
      <alignment horizontal="center" vertical="top"/>
    </xf>
    <xf numFmtId="0" fontId="37" fillId="24" borderId="11" xfId="55" applyFont="1" applyFill="1" applyBorder="1" applyAlignment="1" applyProtection="1">
      <alignment horizontal="center" vertical="center" wrapText="1"/>
    </xf>
    <xf numFmtId="0" fontId="37" fillId="24" borderId="0" xfId="46" applyFont="1" applyFill="1" applyBorder="1" applyAlignment="1" applyProtection="1">
      <alignment vertical="center" wrapText="1"/>
    </xf>
    <xf numFmtId="0" fontId="37" fillId="0" borderId="0" xfId="0" applyFont="1" applyAlignment="1"/>
    <xf numFmtId="0" fontId="62" fillId="24" borderId="16" xfId="46" applyFont="1" applyFill="1" applyBorder="1" applyAlignment="1" applyProtection="1">
      <alignment horizontal="center" vertical="center" wrapText="1"/>
      <protection locked="0"/>
    </xf>
    <xf numFmtId="4" fontId="62" fillId="24" borderId="16" xfId="46" applyNumberFormat="1" applyFont="1" applyFill="1" applyBorder="1" applyAlignment="1" applyProtection="1">
      <alignment horizontal="center" vertical="center" wrapText="1"/>
      <protection locked="0"/>
    </xf>
    <xf numFmtId="0" fontId="30" fillId="24" borderId="16" xfId="46" applyFont="1" applyFill="1" applyBorder="1" applyAlignment="1" applyProtection="1">
      <alignment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 wrapText="1"/>
    </xf>
    <xf numFmtId="4" fontId="55" fillId="24" borderId="21" xfId="46" applyNumberFormat="1" applyFont="1" applyFill="1" applyBorder="1" applyAlignment="1" applyProtection="1">
      <alignment horizontal="left" vertical="center" wrapText="1"/>
    </xf>
    <xf numFmtId="4" fontId="55" fillId="24" borderId="19" xfId="46" applyNumberFormat="1" applyFont="1" applyFill="1" applyBorder="1" applyAlignment="1" applyProtection="1">
      <alignment horizontal="left" vertical="center" wrapText="1"/>
    </xf>
    <xf numFmtId="4" fontId="55" fillId="24" borderId="22" xfId="46" applyNumberFormat="1" applyFont="1" applyFill="1" applyBorder="1" applyAlignment="1" applyProtection="1">
      <alignment horizontal="left" vertical="center" wrapText="1"/>
    </xf>
    <xf numFmtId="49" fontId="57" fillId="24" borderId="21" xfId="46" applyNumberFormat="1" applyFont="1" applyFill="1" applyBorder="1" applyAlignment="1" applyProtection="1">
      <alignment horizontal="center" vertical="center" wrapText="1"/>
    </xf>
    <xf numFmtId="49" fontId="57" fillId="24" borderId="19" xfId="46" applyNumberFormat="1" applyFont="1" applyFill="1" applyBorder="1" applyAlignment="1" applyProtection="1">
      <alignment horizontal="center" vertical="center" wrapText="1"/>
    </xf>
    <xf numFmtId="49" fontId="57" fillId="24" borderId="22" xfId="46" applyNumberFormat="1" applyFont="1" applyFill="1" applyBorder="1" applyAlignment="1" applyProtection="1">
      <alignment horizontal="center" vertical="center" wrapText="1"/>
    </xf>
    <xf numFmtId="49" fontId="57" fillId="24" borderId="21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19" xfId="46" applyNumberFormat="1" applyFont="1" applyFill="1" applyBorder="1" applyAlignment="1" applyProtection="1">
      <alignment horizontal="center" vertical="center" wrapText="1"/>
      <protection locked="0"/>
    </xf>
    <xf numFmtId="49" fontId="57" fillId="24" borderId="22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4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2" xfId="46" applyNumberFormat="1" applyFont="1" applyFill="1" applyBorder="1" applyAlignment="1" applyProtection="1">
      <alignment horizontal="center" vertical="center" wrapText="1"/>
      <protection locked="0"/>
    </xf>
    <xf numFmtId="168" fontId="30" fillId="26" borderId="15" xfId="46" applyNumberFormat="1" applyFont="1" applyFill="1" applyBorder="1" applyAlignment="1" applyProtection="1">
      <alignment horizontal="center" vertical="center" wrapText="1"/>
      <protection locked="0"/>
    </xf>
    <xf numFmtId="0" fontId="62" fillId="24" borderId="16" xfId="46" applyFont="1" applyFill="1" applyBorder="1" applyAlignment="1" applyProtection="1">
      <alignment horizontal="center" wrapText="1"/>
      <protection locked="0"/>
    </xf>
    <xf numFmtId="0" fontId="37" fillId="24" borderId="0" xfId="46" applyFont="1" applyFill="1" applyBorder="1" applyAlignment="1" applyProtection="1">
      <alignment horizontal="center" vertical="top" wrapText="1"/>
    </xf>
    <xf numFmtId="0" fontId="30" fillId="0" borderId="16" xfId="46" applyFont="1" applyFill="1" applyBorder="1" applyAlignment="1" applyProtection="1">
      <alignment horizontal="left" vertical="center" wrapText="1"/>
    </xf>
    <xf numFmtId="172" fontId="30" fillId="0" borderId="14" xfId="46" applyNumberFormat="1" applyFont="1" applyFill="1" applyBorder="1" applyAlignment="1" applyProtection="1">
      <alignment horizontal="center" vertical="center"/>
    </xf>
    <xf numFmtId="172" fontId="30" fillId="0" borderId="12" xfId="46" applyNumberFormat="1" applyFont="1" applyFill="1" applyBorder="1" applyAlignment="1" applyProtection="1">
      <alignment horizontal="center" vertical="center"/>
    </xf>
    <xf numFmtId="172" fontId="30" fillId="0" borderId="15" xfId="46" applyNumberFormat="1" applyFont="1" applyFill="1" applyBorder="1" applyAlignment="1" applyProtection="1">
      <alignment horizontal="center" vertical="center"/>
    </xf>
    <xf numFmtId="172" fontId="30" fillId="0" borderId="17" xfId="46" applyNumberFormat="1" applyFont="1" applyFill="1" applyBorder="1" applyAlignment="1" applyProtection="1">
      <alignment horizontal="center" vertical="center"/>
    </xf>
    <xf numFmtId="172" fontId="30" fillId="0" borderId="11" xfId="46" applyNumberFormat="1" applyFont="1" applyFill="1" applyBorder="1" applyAlignment="1" applyProtection="1">
      <alignment horizontal="center" vertical="center"/>
    </xf>
    <xf numFmtId="172" fontId="30" fillId="0" borderId="18" xfId="46" applyNumberFormat="1" applyFont="1" applyFill="1" applyBorder="1" applyAlignment="1" applyProtection="1">
      <alignment horizontal="center" vertical="center"/>
    </xf>
    <xf numFmtId="0" fontId="30" fillId="0" borderId="20" xfId="46" applyFont="1" applyFill="1" applyBorder="1" applyAlignment="1" applyProtection="1">
      <alignment horizontal="center" vertical="center"/>
    </xf>
    <xf numFmtId="0" fontId="30" fillId="0" borderId="23" xfId="46" applyFont="1" applyFill="1" applyBorder="1" applyAlignment="1" applyProtection="1">
      <alignment horizontal="center" vertical="center"/>
    </xf>
    <xf numFmtId="0" fontId="30" fillId="24" borderId="14" xfId="46" applyFont="1" applyFill="1" applyBorder="1" applyAlignment="1" applyProtection="1">
      <alignment horizontal="justify" vertical="center" wrapText="1"/>
    </xf>
    <xf numFmtId="0" fontId="30" fillId="24" borderId="15" xfId="46" applyFont="1" applyFill="1" applyBorder="1" applyAlignment="1" applyProtection="1">
      <alignment horizontal="justify" vertical="center" wrapText="1"/>
    </xf>
    <xf numFmtId="0" fontId="30" fillId="24" borderId="10" xfId="46" applyFont="1" applyFill="1" applyBorder="1" applyAlignment="1" applyProtection="1">
      <alignment horizontal="justify" vertical="center" wrapText="1"/>
    </xf>
    <xf numFmtId="0" fontId="30" fillId="24" borderId="13" xfId="46" applyFont="1" applyFill="1" applyBorder="1" applyAlignment="1" applyProtection="1">
      <alignment horizontal="justify" vertical="center" wrapText="1"/>
    </xf>
    <xf numFmtId="0" fontId="30" fillId="24" borderId="17" xfId="46" applyFont="1" applyFill="1" applyBorder="1" applyAlignment="1" applyProtection="1">
      <alignment horizontal="justify" vertical="center" wrapText="1"/>
    </xf>
    <xf numFmtId="0" fontId="30" fillId="24" borderId="11" xfId="46" applyFont="1" applyFill="1" applyBorder="1" applyAlignment="1" applyProtection="1">
      <alignment horizontal="justify" vertical="center" wrapText="1"/>
    </xf>
    <xf numFmtId="0" fontId="30" fillId="24" borderId="18" xfId="46" applyFont="1" applyFill="1" applyBorder="1" applyAlignment="1" applyProtection="1">
      <alignment horizontal="justify" vertical="center" wrapText="1"/>
    </xf>
    <xf numFmtId="0" fontId="30" fillId="24" borderId="14" xfId="46" applyFont="1" applyFill="1" applyBorder="1" applyAlignment="1" applyProtection="1">
      <alignment horizontal="center" vertical="center" wrapText="1"/>
    </xf>
    <xf numFmtId="0" fontId="30" fillId="24" borderId="12" xfId="46" applyFont="1" applyFill="1" applyBorder="1" applyAlignment="1" applyProtection="1">
      <alignment horizontal="center" vertical="center" wrapText="1"/>
    </xf>
    <xf numFmtId="0" fontId="30" fillId="24" borderId="15" xfId="46" applyFont="1" applyFill="1" applyBorder="1" applyAlignment="1" applyProtection="1">
      <alignment horizontal="center" vertical="center" wrapText="1"/>
    </xf>
    <xf numFmtId="0" fontId="30" fillId="24" borderId="17" xfId="46" applyFont="1" applyFill="1" applyBorder="1" applyAlignment="1" applyProtection="1">
      <alignment horizontal="center" vertical="center" wrapText="1"/>
    </xf>
    <xf numFmtId="0" fontId="30" fillId="24" borderId="11" xfId="46" applyFont="1" applyFill="1" applyBorder="1" applyAlignment="1" applyProtection="1">
      <alignment horizontal="center" vertical="center" wrapText="1"/>
    </xf>
    <xf numFmtId="0" fontId="30" fillId="24" borderId="18" xfId="46" applyFont="1" applyFill="1" applyBorder="1" applyAlignment="1" applyProtection="1">
      <alignment horizontal="center" vertical="center" wrapText="1"/>
    </xf>
    <xf numFmtId="173" fontId="4" fillId="0" borderId="14" xfId="0" applyNumberFormat="1" applyFont="1" applyFill="1" applyBorder="1" applyAlignment="1">
      <alignment horizontal="center" vertical="center"/>
    </xf>
    <xf numFmtId="173" fontId="4" fillId="0" borderId="12" xfId="0" applyNumberFormat="1" applyFont="1" applyFill="1" applyBorder="1" applyAlignment="1">
      <alignment horizontal="center" vertical="center"/>
    </xf>
    <xf numFmtId="173" fontId="4" fillId="0" borderId="15" xfId="0" applyNumberFormat="1" applyFont="1" applyFill="1" applyBorder="1" applyAlignment="1">
      <alignment horizontal="center" vertical="center"/>
    </xf>
    <xf numFmtId="173" fontId="4" fillId="0" borderId="17" xfId="0" applyNumberFormat="1" applyFont="1" applyFill="1" applyBorder="1" applyAlignment="1">
      <alignment horizontal="center" vertical="center"/>
    </xf>
    <xf numFmtId="173" fontId="4" fillId="0" borderId="11" xfId="0" applyNumberFormat="1" applyFont="1" applyFill="1" applyBorder="1" applyAlignment="1">
      <alignment horizontal="center" vertical="center"/>
    </xf>
    <xf numFmtId="173" fontId="4" fillId="0" borderId="18" xfId="0" applyNumberFormat="1" applyFont="1" applyFill="1" applyBorder="1" applyAlignment="1">
      <alignment horizontal="center" vertical="center"/>
    </xf>
    <xf numFmtId="0" fontId="37" fillId="24" borderId="0" xfId="46" applyFont="1" applyFill="1" applyBorder="1" applyAlignment="1" applyProtection="1">
      <alignment horizontal="left" vertical="center"/>
    </xf>
    <xf numFmtId="0" fontId="37" fillId="24" borderId="12" xfId="46" applyFont="1" applyFill="1" applyBorder="1" applyAlignment="1" applyProtection="1">
      <alignment horizontal="center" vertical="top" wrapText="1"/>
    </xf>
    <xf numFmtId="0" fontId="4" fillId="24" borderId="14" xfId="46" applyFont="1" applyFill="1" applyBorder="1" applyAlignment="1" applyProtection="1">
      <alignment horizontal="center"/>
    </xf>
    <xf numFmtId="0" fontId="4" fillId="24" borderId="12" xfId="46" applyFont="1" applyFill="1" applyBorder="1" applyAlignment="1" applyProtection="1">
      <alignment horizontal="center"/>
    </xf>
    <xf numFmtId="0" fontId="4" fillId="24" borderId="15" xfId="46" applyFont="1" applyFill="1" applyBorder="1" applyAlignment="1" applyProtection="1">
      <alignment horizontal="center"/>
    </xf>
    <xf numFmtId="0" fontId="4" fillId="24" borderId="10" xfId="46" applyFont="1" applyFill="1" applyBorder="1" applyAlignment="1" applyProtection="1">
      <alignment horizontal="center"/>
    </xf>
    <xf numFmtId="0" fontId="4" fillId="24" borderId="0" xfId="46" applyFont="1" applyFill="1" applyBorder="1" applyAlignment="1" applyProtection="1">
      <alignment horizontal="center"/>
    </xf>
    <xf numFmtId="0" fontId="4" fillId="24" borderId="13" xfId="46" applyFont="1" applyFill="1" applyBorder="1" applyAlignment="1" applyProtection="1">
      <alignment horizontal="center"/>
    </xf>
    <xf numFmtId="0" fontId="4" fillId="24" borderId="17" xfId="46" applyFont="1" applyFill="1" applyBorder="1" applyAlignment="1" applyProtection="1">
      <alignment horizontal="center"/>
    </xf>
    <xf numFmtId="0" fontId="4" fillId="24" borderId="11" xfId="46" applyFont="1" applyFill="1" applyBorder="1" applyAlignment="1" applyProtection="1">
      <alignment horizontal="center"/>
    </xf>
    <xf numFmtId="0" fontId="4" fillId="24" borderId="18" xfId="46" applyFont="1" applyFill="1" applyBorder="1" applyAlignment="1" applyProtection="1">
      <alignment horizontal="center"/>
    </xf>
    <xf numFmtId="0" fontId="37" fillId="24" borderId="12" xfId="46" applyFont="1" applyFill="1" applyBorder="1" applyAlignment="1" applyProtection="1">
      <alignment horizontal="center" vertical="top"/>
    </xf>
    <xf numFmtId="0" fontId="37" fillId="24" borderId="10" xfId="46" applyFont="1" applyFill="1" applyBorder="1" applyAlignment="1" applyProtection="1">
      <alignment horizontal="left" vertical="top" wrapText="1"/>
    </xf>
    <xf numFmtId="0" fontId="37" fillId="24" borderId="0" xfId="46" applyFont="1" applyFill="1" applyBorder="1" applyAlignment="1" applyProtection="1">
      <alignment horizontal="left" vertical="top" wrapText="1"/>
    </xf>
    <xf numFmtId="0" fontId="37" fillId="24" borderId="17" xfId="46" applyFont="1" applyFill="1" applyBorder="1" applyAlignment="1" applyProtection="1">
      <alignment horizontal="justify" vertical="top" wrapText="1"/>
    </xf>
    <xf numFmtId="0" fontId="37" fillId="24" borderId="11" xfId="46" applyFont="1" applyFill="1" applyBorder="1" applyAlignment="1" applyProtection="1">
      <alignment horizontal="justify" vertical="top" wrapText="1"/>
    </xf>
    <xf numFmtId="0" fontId="37" fillId="24" borderId="18" xfId="46" applyFont="1" applyFill="1" applyBorder="1" applyAlignment="1" applyProtection="1">
      <alignment horizontal="justify" vertical="top" wrapText="1"/>
    </xf>
    <xf numFmtId="0" fontId="30" fillId="24" borderId="11" xfId="0" applyFont="1" applyFill="1" applyBorder="1" applyAlignment="1" applyProtection="1">
      <alignment horizontal="center" wrapText="1"/>
      <protection locked="0"/>
    </xf>
    <xf numFmtId="0" fontId="30" fillId="24" borderId="0" xfId="46" applyFont="1" applyFill="1" applyBorder="1" applyAlignment="1" applyProtection="1">
      <alignment horizontal="justify" wrapText="1"/>
    </xf>
    <xf numFmtId="0" fontId="30" fillId="24" borderId="14" xfId="46" applyFont="1" applyFill="1" applyBorder="1" applyAlignment="1" applyProtection="1">
      <alignment horizontal="justify" vertical="center" wrapText="1"/>
      <protection locked="0"/>
    </xf>
    <xf numFmtId="0" fontId="30" fillId="24" borderId="12" xfId="46" applyFont="1" applyFill="1" applyBorder="1" applyAlignment="1" applyProtection="1">
      <alignment horizontal="justify" vertical="center" wrapText="1"/>
      <protection locked="0"/>
    </xf>
    <xf numFmtId="0" fontId="30" fillId="24" borderId="15" xfId="46" applyFont="1" applyFill="1" applyBorder="1" applyAlignment="1" applyProtection="1">
      <alignment horizontal="justify" vertical="center" wrapText="1"/>
      <protection locked="0"/>
    </xf>
    <xf numFmtId="0" fontId="30" fillId="24" borderId="10" xfId="46" applyFont="1" applyFill="1" applyBorder="1" applyAlignment="1" applyProtection="1">
      <alignment horizontal="left"/>
    </xf>
    <xf numFmtId="0" fontId="30" fillId="24" borderId="0" xfId="46" applyFont="1" applyFill="1" applyBorder="1" applyAlignment="1" applyProtection="1">
      <alignment horizontal="left"/>
    </xf>
    <xf numFmtId="0" fontId="30" fillId="24" borderId="21" xfId="46" applyFont="1" applyFill="1" applyBorder="1" applyAlignment="1" applyProtection="1">
      <alignment horizontal="center" vertical="center"/>
    </xf>
    <xf numFmtId="0" fontId="30" fillId="24" borderId="19" xfId="46" applyFont="1" applyFill="1" applyBorder="1" applyAlignment="1" applyProtection="1">
      <alignment horizontal="center" vertical="center"/>
    </xf>
    <xf numFmtId="0" fontId="30" fillId="24" borderId="22" xfId="46" applyFont="1" applyFill="1" applyBorder="1" applyAlignment="1" applyProtection="1">
      <alignment horizontal="center" vertical="center"/>
    </xf>
    <xf numFmtId="0" fontId="30" fillId="24" borderId="10" xfId="46" applyFont="1" applyFill="1" applyBorder="1" applyAlignment="1" applyProtection="1">
      <alignment horizontal="left" vertical="top" textRotation="180" wrapText="1"/>
    </xf>
    <xf numFmtId="0" fontId="30" fillId="24" borderId="0" xfId="46" applyFont="1" applyFill="1" applyBorder="1" applyAlignment="1" applyProtection="1">
      <alignment horizontal="left" vertical="top" wrapText="1"/>
    </xf>
    <xf numFmtId="0" fontId="30" fillId="24" borderId="13" xfId="46" applyFont="1" applyFill="1" applyBorder="1" applyAlignment="1" applyProtection="1">
      <alignment horizontal="left" vertical="top" wrapText="1"/>
    </xf>
    <xf numFmtId="0" fontId="29" fillId="24" borderId="10" xfId="46" applyFont="1" applyFill="1" applyBorder="1" applyAlignment="1" applyProtection="1">
      <alignment horizontal="justify" vertical="center" wrapText="1"/>
    </xf>
    <xf numFmtId="0" fontId="4" fillId="24" borderId="0" xfId="46" applyFont="1" applyFill="1" applyBorder="1" applyAlignment="1" applyProtection="1">
      <alignment horizontal="justify" wrapText="1"/>
    </xf>
    <xf numFmtId="0" fontId="4" fillId="24" borderId="13" xfId="46" applyFont="1" applyFill="1" applyBorder="1" applyAlignment="1" applyProtection="1">
      <alignment horizontal="justify" wrapText="1"/>
    </xf>
    <xf numFmtId="0" fontId="4" fillId="24" borderId="10" xfId="46" applyFont="1" applyFill="1" applyBorder="1" applyAlignment="1" applyProtection="1">
      <alignment horizontal="justify" wrapText="1"/>
    </xf>
    <xf numFmtId="0" fontId="29" fillId="24" borderId="0" xfId="46" applyFont="1" applyFill="1" applyBorder="1" applyAlignment="1" applyProtection="1">
      <alignment horizontal="justify" wrapText="1"/>
    </xf>
    <xf numFmtId="0" fontId="35" fillId="24" borderId="0" xfId="46" applyFont="1" applyFill="1" applyBorder="1" applyAlignment="1" applyProtection="1">
      <alignment horizontal="center" vertical="center"/>
    </xf>
    <xf numFmtId="0" fontId="30" fillId="24" borderId="0" xfId="46" applyFont="1" applyFill="1" applyBorder="1" applyAlignment="1" applyProtection="1">
      <alignment vertical="center"/>
    </xf>
    <xf numFmtId="0" fontId="32" fillId="24" borderId="0" xfId="46" applyFont="1" applyFill="1" applyBorder="1" applyAlignment="1" applyProtection="1">
      <alignment horizontal="center" vertical="center"/>
    </xf>
    <xf numFmtId="0" fontId="32" fillId="24" borderId="0" xfId="46" applyFont="1" applyFill="1" applyBorder="1" applyAlignment="1" applyProtection="1">
      <alignment horizontal="center"/>
    </xf>
    <xf numFmtId="0" fontId="30" fillId="24" borderId="0" xfId="46" applyFont="1" applyFill="1" applyBorder="1" applyAlignment="1" applyProtection="1">
      <alignment horizontal="left" wrapText="1"/>
    </xf>
    <xf numFmtId="0" fontId="35" fillId="24" borderId="0" xfId="46" applyFont="1" applyFill="1" applyBorder="1" applyAlignment="1" applyProtection="1">
      <alignment horizontal="center" wrapText="1"/>
    </xf>
    <xf numFmtId="0" fontId="32" fillId="24" borderId="0" xfId="46" applyFont="1" applyFill="1" applyBorder="1" applyAlignment="1" applyProtection="1">
      <alignment horizontal="center" wrapText="1"/>
    </xf>
    <xf numFmtId="0" fontId="30" fillId="24" borderId="0" xfId="46" applyFont="1" applyFill="1" applyBorder="1" applyAlignment="1" applyProtection="1">
      <alignment horizontal="justify"/>
    </xf>
    <xf numFmtId="0" fontId="30" fillId="24" borderId="14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2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5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7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1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8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Protection="1"/>
    <xf numFmtId="0" fontId="30" fillId="24" borderId="0" xfId="46" quotePrefix="1" applyFont="1" applyFill="1" applyBorder="1" applyAlignment="1" applyProtection="1">
      <alignment horizontal="center" vertical="center" wrapText="1"/>
      <protection locked="0"/>
    </xf>
    <xf numFmtId="0" fontId="4" fillId="24" borderId="10" xfId="46" applyFont="1" applyFill="1" applyBorder="1" applyAlignment="1" applyProtection="1">
      <alignment horizontal="left"/>
    </xf>
    <xf numFmtId="0" fontId="4" fillId="24" borderId="0" xfId="46" applyFont="1" applyFill="1" applyBorder="1" applyAlignment="1" applyProtection="1">
      <alignment horizontal="left"/>
    </xf>
    <xf numFmtId="0" fontId="4" fillId="24" borderId="21" xfId="46" applyFont="1" applyFill="1" applyBorder="1" applyAlignment="1" applyProtection="1">
      <alignment horizontal="center" vertical="center"/>
    </xf>
    <xf numFmtId="0" fontId="4" fillId="24" borderId="19" xfId="46" applyFont="1" applyFill="1" applyBorder="1" applyAlignment="1" applyProtection="1">
      <alignment horizontal="center" vertical="center"/>
    </xf>
    <xf numFmtId="0" fontId="4" fillId="24" borderId="22" xfId="46" applyFont="1" applyFill="1" applyBorder="1" applyAlignment="1" applyProtection="1">
      <alignment horizontal="center" vertical="center"/>
    </xf>
    <xf numFmtId="0" fontId="4" fillId="24" borderId="10" xfId="46" applyFont="1" applyFill="1" applyBorder="1" applyAlignment="1" applyProtection="1">
      <alignment horizontal="left" vertical="top" textRotation="180" wrapText="1"/>
    </xf>
    <xf numFmtId="0" fontId="4" fillId="24" borderId="0" xfId="46" applyFont="1" applyFill="1" applyBorder="1" applyAlignment="1" applyProtection="1">
      <alignment horizontal="left" vertical="top" wrapText="1"/>
    </xf>
    <xf numFmtId="0" fontId="4" fillId="24" borderId="13" xfId="46" applyFont="1" applyFill="1" applyBorder="1" applyAlignment="1" applyProtection="1">
      <alignment horizontal="left" vertical="top" wrapText="1"/>
    </xf>
    <xf numFmtId="0" fontId="29" fillId="24" borderId="0" xfId="46" applyFont="1" applyFill="1" applyBorder="1" applyAlignment="1" applyProtection="1">
      <alignment horizontal="justify" vertical="center"/>
    </xf>
    <xf numFmtId="0" fontId="29" fillId="24" borderId="13" xfId="46" applyFont="1" applyFill="1" applyBorder="1" applyAlignment="1" applyProtection="1">
      <alignment horizontal="justify" vertical="center"/>
    </xf>
    <xf numFmtId="0" fontId="30" fillId="24" borderId="0" xfId="46" applyFont="1" applyFill="1" applyBorder="1" applyAlignment="1" applyProtection="1"/>
    <xf numFmtId="0" fontId="30" fillId="24" borderId="10" xfId="46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 wrapText="1"/>
      <protection locked="0"/>
    </xf>
    <xf numFmtId="0" fontId="30" fillId="24" borderId="13" xfId="46" applyFont="1" applyFill="1" applyBorder="1" applyAlignment="1" applyProtection="1">
      <alignment horizontal="justify" vertical="center" wrapText="1"/>
      <protection locked="0"/>
    </xf>
    <xf numFmtId="0" fontId="30" fillId="24" borderId="0" xfId="46" applyFont="1" applyFill="1" applyBorder="1" applyAlignment="1" applyProtection="1">
      <alignment horizontal="justify" vertical="center"/>
    </xf>
    <xf numFmtId="0" fontId="30" fillId="24" borderId="10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0" xfId="46" applyNumberFormat="1" applyFont="1" applyFill="1" applyBorder="1" applyAlignment="1" applyProtection="1">
      <alignment horizontal="justify" vertical="center" wrapText="1"/>
      <protection locked="0"/>
    </xf>
    <xf numFmtId="0" fontId="30" fillId="24" borderId="13" xfId="46" applyNumberFormat="1" applyFont="1" applyFill="1" applyBorder="1" applyAlignment="1" applyProtection="1">
      <alignment horizontal="justify" vertical="center" wrapText="1"/>
      <protection locked="0"/>
    </xf>
    <xf numFmtId="1" fontId="30" fillId="24" borderId="0" xfId="46" quotePrefix="1" applyNumberFormat="1" applyFont="1" applyFill="1" applyBorder="1" applyAlignment="1" applyProtection="1">
      <alignment horizontal="center" vertical="center" wrapText="1"/>
      <protection locked="0"/>
    </xf>
    <xf numFmtId="0" fontId="37" fillId="24" borderId="17" xfId="46" applyFont="1" applyFill="1" applyBorder="1" applyAlignment="1" applyProtection="1">
      <alignment horizontal="justify" vertical="center" wrapText="1"/>
    </xf>
    <xf numFmtId="0" fontId="37" fillId="24" borderId="11" xfId="46" applyFont="1" applyFill="1" applyBorder="1" applyAlignment="1" applyProtection="1">
      <alignment horizontal="justify" vertical="center" wrapText="1"/>
    </xf>
    <xf numFmtId="0" fontId="37" fillId="24" borderId="18" xfId="46" applyFont="1" applyFill="1" applyBorder="1" applyAlignment="1" applyProtection="1">
      <alignment horizontal="justify" vertical="center" wrapText="1"/>
    </xf>
    <xf numFmtId="0" fontId="5" fillId="24" borderId="0" xfId="46" applyFont="1" applyFill="1" applyBorder="1" applyAlignment="1" applyProtection="1">
      <alignment horizontal="left" vertical="top" wrapText="1"/>
    </xf>
    <xf numFmtId="0" fontId="35" fillId="24" borderId="0" xfId="46" applyFont="1" applyFill="1" applyAlignment="1" applyProtection="1">
      <alignment horizontal="left" vertical="center"/>
    </xf>
    <xf numFmtId="0" fontId="32" fillId="24" borderId="10" xfId="46" applyFont="1" applyFill="1" applyBorder="1" applyAlignment="1" applyProtection="1">
      <alignment horizontal="center" wrapText="1"/>
    </xf>
    <xf numFmtId="0" fontId="4" fillId="24" borderId="10" xfId="46" applyFont="1" applyFill="1" applyBorder="1" applyAlignment="1" applyProtection="1">
      <alignment horizontal="center" vertical="center" wrapText="1"/>
    </xf>
    <xf numFmtId="0" fontId="4" fillId="24" borderId="0" xfId="46" applyFont="1" applyFill="1" applyBorder="1" applyAlignment="1" applyProtection="1">
      <alignment horizontal="center" vertical="center" wrapText="1"/>
    </xf>
    <xf numFmtId="0" fontId="29" fillId="24" borderId="0" xfId="46" applyFont="1" applyFill="1" applyBorder="1" applyAlignment="1" applyProtection="1">
      <alignment horizontal="center" vertical="center"/>
    </xf>
    <xf numFmtId="0" fontId="5" fillId="24" borderId="0" xfId="46" applyFont="1" applyFill="1" applyAlignment="1" applyProtection="1">
      <alignment horizontal="left"/>
    </xf>
    <xf numFmtId="0" fontId="35" fillId="24" borderId="16" xfId="46" applyFont="1" applyFill="1" applyBorder="1" applyAlignment="1" applyProtection="1">
      <alignment horizontal="left" vertical="center" wrapText="1"/>
    </xf>
    <xf numFmtId="0" fontId="35" fillId="24" borderId="0" xfId="46" applyFont="1" applyFill="1" applyBorder="1" applyAlignment="1" applyProtection="1">
      <alignment horizontal="left" wrapText="1"/>
    </xf>
    <xf numFmtId="0" fontId="4" fillId="24" borderId="10" xfId="46" applyFont="1" applyFill="1" applyBorder="1" applyAlignment="1">
      <alignment horizontal="center"/>
    </xf>
    <xf numFmtId="0" fontId="4" fillId="24" borderId="0" xfId="46" applyFont="1" applyFill="1" applyBorder="1" applyAlignment="1">
      <alignment horizontal="center"/>
    </xf>
    <xf numFmtId="0" fontId="35" fillId="24" borderId="16" xfId="46" applyFont="1" applyFill="1" applyBorder="1" applyAlignment="1" applyProtection="1">
      <alignment horizontal="left"/>
    </xf>
    <xf numFmtId="0" fontId="35" fillId="24" borderId="16" xfId="46" applyFont="1" applyFill="1" applyBorder="1" applyAlignment="1" applyProtection="1">
      <alignment horizontal="center" vertical="center" wrapText="1"/>
    </xf>
    <xf numFmtId="0" fontId="35" fillId="24" borderId="16" xfId="46" applyFont="1" applyFill="1" applyBorder="1" applyAlignment="1" applyProtection="1">
      <alignment horizontal="center"/>
    </xf>
    <xf numFmtId="0" fontId="30" fillId="0" borderId="0" xfId="59" applyFont="1" applyFill="1" applyBorder="1" applyAlignment="1" applyProtection="1">
      <alignment horizontal="center"/>
    </xf>
    <xf numFmtId="2" fontId="30" fillId="0" borderId="21" xfId="59" applyNumberFormat="1" applyFont="1" applyFill="1" applyBorder="1" applyAlignment="1" applyProtection="1">
      <alignment horizontal="right"/>
      <protection locked="0"/>
    </xf>
    <xf numFmtId="2" fontId="30" fillId="0" borderId="19" xfId="59" applyNumberFormat="1" applyFont="1" applyFill="1" applyBorder="1" applyAlignment="1" applyProtection="1">
      <alignment horizontal="right"/>
      <protection locked="0"/>
    </xf>
    <xf numFmtId="2" fontId="30" fillId="0" borderId="22" xfId="59" applyNumberFormat="1" applyFont="1" applyFill="1" applyBorder="1" applyAlignment="1" applyProtection="1">
      <alignment horizontal="right"/>
      <protection locked="0"/>
    </xf>
    <xf numFmtId="2" fontId="30" fillId="0" borderId="21" xfId="46" applyNumberFormat="1" applyFont="1" applyFill="1" applyBorder="1" applyAlignment="1" applyProtection="1">
      <alignment horizontal="right" vertical="center"/>
      <protection locked="0"/>
    </xf>
    <xf numFmtId="2" fontId="30" fillId="0" borderId="19" xfId="46" applyNumberFormat="1" applyFont="1" applyFill="1" applyBorder="1" applyAlignment="1" applyProtection="1">
      <alignment horizontal="right" vertical="center"/>
      <protection locked="0"/>
    </xf>
    <xf numFmtId="2" fontId="30" fillId="0" borderId="22" xfId="46" applyNumberFormat="1" applyFont="1" applyFill="1" applyBorder="1" applyAlignment="1" applyProtection="1">
      <alignment horizontal="right" vertical="center"/>
      <protection locked="0"/>
    </xf>
    <xf numFmtId="0" fontId="30" fillId="0" borderId="11" xfId="59" applyFont="1" applyFill="1" applyBorder="1" applyAlignment="1" applyProtection="1">
      <alignment horizontal="left"/>
    </xf>
    <xf numFmtId="0" fontId="30" fillId="0" borderId="0" xfId="59" applyFont="1" applyFill="1" applyBorder="1" applyAlignment="1" applyProtection="1">
      <alignment horizontal="justify" vertical="center" wrapText="1"/>
    </xf>
    <xf numFmtId="2" fontId="30" fillId="0" borderId="21" xfId="59" applyNumberFormat="1" applyFont="1" applyFill="1" applyBorder="1" applyAlignment="1" applyProtection="1">
      <alignment horizontal="center" wrapText="1"/>
      <protection locked="0"/>
    </xf>
    <xf numFmtId="2" fontId="30" fillId="0" borderId="19" xfId="59" applyNumberFormat="1" applyFont="1" applyFill="1" applyBorder="1" applyAlignment="1" applyProtection="1">
      <alignment horizontal="center" wrapText="1"/>
      <protection locked="0"/>
    </xf>
    <xf numFmtId="2" fontId="30" fillId="0" borderId="22" xfId="59" applyNumberFormat="1" applyFont="1" applyFill="1" applyBorder="1" applyAlignment="1" applyProtection="1">
      <alignment horizontal="center" wrapText="1"/>
      <protection locked="0"/>
    </xf>
    <xf numFmtId="0" fontId="30" fillId="0" borderId="0" xfId="59" applyFont="1" applyFill="1" applyBorder="1" applyAlignment="1" applyProtection="1">
      <alignment horizontal="center" vertical="center"/>
    </xf>
    <xf numFmtId="0" fontId="37" fillId="0" borderId="0" xfId="59" applyFont="1" applyFill="1" applyBorder="1" applyAlignment="1" applyProtection="1">
      <alignment horizontal="justify" vertical="top" wrapText="1"/>
    </xf>
    <xf numFmtId="0" fontId="30" fillId="0" borderId="0" xfId="59" applyFont="1" applyFill="1" applyBorder="1" applyAlignment="1" applyProtection="1">
      <alignment horizontal="left" wrapText="1"/>
    </xf>
    <xf numFmtId="0" fontId="30" fillId="0" borderId="0" xfId="59" applyFont="1" applyFill="1" applyBorder="1" applyAlignment="1" applyProtection="1">
      <alignment horizontal="left" vertical="center"/>
    </xf>
    <xf numFmtId="0" fontId="36" fillId="0" borderId="21" xfId="46" quotePrefix="1" applyFont="1" applyFill="1" applyBorder="1" applyAlignment="1" applyProtection="1">
      <alignment horizontal="center" vertical="center"/>
      <protection locked="0"/>
    </xf>
    <xf numFmtId="0" fontId="36" fillId="0" borderId="19" xfId="46" quotePrefix="1" applyFont="1" applyFill="1" applyBorder="1" applyAlignment="1" applyProtection="1">
      <alignment horizontal="center" vertical="center"/>
      <protection locked="0"/>
    </xf>
    <xf numFmtId="0" fontId="36" fillId="0" borderId="22" xfId="46" quotePrefix="1" applyFont="1" applyFill="1" applyBorder="1" applyAlignment="1" applyProtection="1">
      <alignment horizontal="center" vertical="center"/>
      <protection locked="0"/>
    </xf>
    <xf numFmtId="0" fontId="35" fillId="0" borderId="0" xfId="59" applyFont="1" applyFill="1" applyBorder="1" applyAlignment="1" applyProtection="1">
      <alignment horizontal="left" vertical="center"/>
    </xf>
    <xf numFmtId="0" fontId="37" fillId="0" borderId="12" xfId="46" applyFont="1" applyFill="1" applyBorder="1" applyAlignment="1" applyProtection="1">
      <alignment horizontal="center" vertical="top"/>
    </xf>
    <xf numFmtId="0" fontId="32" fillId="0" borderId="0" xfId="59" applyFont="1" applyFill="1" applyBorder="1" applyAlignment="1" applyProtection="1">
      <alignment horizontal="center" wrapText="1"/>
    </xf>
    <xf numFmtId="0" fontId="32" fillId="0" borderId="0" xfId="59" applyFont="1" applyFill="1" applyBorder="1" applyAlignment="1" applyProtection="1">
      <alignment horizontal="right"/>
    </xf>
    <xf numFmtId="0" fontId="30" fillId="0" borderId="21" xfId="59" applyFont="1" applyFill="1" applyBorder="1" applyAlignment="1" applyProtection="1">
      <alignment horizontal="center" vertical="center"/>
    </xf>
    <xf numFmtId="0" fontId="30" fillId="0" borderId="19" xfId="59" applyFont="1" applyFill="1" applyBorder="1" applyAlignment="1" applyProtection="1">
      <alignment horizontal="center" vertical="center"/>
    </xf>
    <xf numFmtId="0" fontId="30" fillId="0" borderId="22" xfId="59" applyFont="1" applyFill="1" applyBorder="1" applyAlignment="1" applyProtection="1">
      <alignment horizontal="center" vertical="center"/>
    </xf>
    <xf numFmtId="0" fontId="29" fillId="0" borderId="0" xfId="59" applyFont="1" applyFill="1" applyBorder="1" applyAlignment="1" applyProtection="1">
      <alignment horizontal="justify" wrapText="1"/>
    </xf>
    <xf numFmtId="0" fontId="32" fillId="0" borderId="23" xfId="59" applyFont="1" applyFill="1" applyBorder="1" applyAlignment="1" applyProtection="1">
      <alignment horizontal="center" vertical="center"/>
      <protection locked="0"/>
    </xf>
    <xf numFmtId="0" fontId="29" fillId="0" borderId="21" xfId="59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horizontal="center" vertical="center" wrapText="1"/>
      <protection locked="0"/>
    </xf>
    <xf numFmtId="0" fontId="29" fillId="0" borderId="0" xfId="59" applyFont="1" applyFill="1" applyBorder="1" applyAlignment="1" applyProtection="1">
      <alignment horizontal="center" wrapText="1"/>
    </xf>
    <xf numFmtId="0" fontId="4" fillId="0" borderId="0" xfId="0" applyFont="1" applyFill="1" applyAlignment="1">
      <alignment horizontal="center" wrapText="1"/>
    </xf>
    <xf numFmtId="0" fontId="4" fillId="0" borderId="14" xfId="46" applyFont="1" applyFill="1" applyBorder="1" applyAlignment="1" applyProtection="1">
      <alignment horizontal="center" vertical="center"/>
      <protection locked="0"/>
    </xf>
    <xf numFmtId="0" fontId="4" fillId="0" borderId="12" xfId="46" applyFont="1" applyFill="1" applyBorder="1" applyAlignment="1" applyProtection="1">
      <alignment horizontal="center" vertical="center"/>
      <protection locked="0"/>
    </xf>
    <xf numFmtId="0" fontId="4" fillId="0" borderId="15" xfId="46" applyFont="1" applyFill="1" applyBorder="1" applyAlignment="1" applyProtection="1">
      <alignment horizontal="center" vertical="center"/>
      <protection locked="0"/>
    </xf>
    <xf numFmtId="0" fontId="4" fillId="0" borderId="17" xfId="46" applyFont="1" applyFill="1" applyBorder="1" applyAlignment="1" applyProtection="1">
      <alignment horizontal="center" vertical="center"/>
      <protection locked="0"/>
    </xf>
    <xf numFmtId="0" fontId="4" fillId="0" borderId="11" xfId="46" applyFont="1" applyFill="1" applyBorder="1" applyAlignment="1" applyProtection="1">
      <alignment horizontal="center" vertical="center"/>
      <protection locked="0"/>
    </xf>
    <xf numFmtId="0" fontId="4" fillId="0" borderId="18" xfId="46" applyFont="1" applyFill="1" applyBorder="1" applyAlignment="1" applyProtection="1">
      <alignment horizontal="center" vertical="center"/>
      <protection locked="0"/>
    </xf>
    <xf numFmtId="0" fontId="31" fillId="0" borderId="20" xfId="59" applyFont="1" applyFill="1" applyBorder="1" applyAlignment="1" applyProtection="1">
      <alignment horizontal="left" vertical="center"/>
    </xf>
    <xf numFmtId="0" fontId="32" fillId="0" borderId="20" xfId="59" applyFont="1" applyFill="1" applyBorder="1" applyAlignment="1" applyProtection="1">
      <alignment horizontal="left" vertical="center"/>
    </xf>
    <xf numFmtId="0" fontId="30" fillId="0" borderId="14" xfId="46" applyFont="1" applyFill="1" applyBorder="1" applyAlignment="1" applyProtection="1">
      <alignment horizontal="center"/>
      <protection locked="0"/>
    </xf>
    <xf numFmtId="0" fontId="30" fillId="0" borderId="12" xfId="46" applyFont="1" applyFill="1" applyBorder="1" applyAlignment="1" applyProtection="1">
      <alignment horizontal="center"/>
      <protection locked="0"/>
    </xf>
    <xf numFmtId="0" fontId="30" fillId="0" borderId="15" xfId="46" applyFont="1" applyFill="1" applyBorder="1" applyAlignment="1" applyProtection="1">
      <alignment horizontal="center"/>
      <protection locked="0"/>
    </xf>
    <xf numFmtId="0" fontId="30" fillId="0" borderId="17" xfId="46" applyFont="1" applyFill="1" applyBorder="1" applyAlignment="1" applyProtection="1">
      <alignment horizontal="center"/>
      <protection locked="0"/>
    </xf>
    <xf numFmtId="0" fontId="30" fillId="0" borderId="11" xfId="46" applyFont="1" applyFill="1" applyBorder="1" applyAlignment="1" applyProtection="1">
      <alignment horizontal="center"/>
      <protection locked="0"/>
    </xf>
    <xf numFmtId="0" fontId="30" fillId="0" borderId="18" xfId="46" applyFont="1" applyFill="1" applyBorder="1" applyAlignment="1" applyProtection="1">
      <alignment horizontal="center"/>
      <protection locked="0"/>
    </xf>
    <xf numFmtId="0" fontId="30" fillId="0" borderId="0" xfId="59" applyFont="1" applyFill="1" applyBorder="1" applyAlignment="1" applyProtection="1">
      <alignment horizontal="left"/>
    </xf>
    <xf numFmtId="2" fontId="30" fillId="0" borderId="21" xfId="59" applyNumberFormat="1" applyFont="1" applyFill="1" applyBorder="1" applyAlignment="1" applyProtection="1">
      <alignment horizontal="center" vertical="center" wrapText="1"/>
      <protection locked="0"/>
    </xf>
    <xf numFmtId="2" fontId="30" fillId="0" borderId="19" xfId="59" applyNumberFormat="1" applyFont="1" applyFill="1" applyBorder="1" applyAlignment="1" applyProtection="1">
      <alignment horizontal="center" vertical="center" wrapText="1"/>
      <protection locked="0"/>
    </xf>
    <xf numFmtId="2" fontId="30" fillId="0" borderId="22" xfId="59" applyNumberFormat="1" applyFont="1" applyFill="1" applyBorder="1" applyAlignment="1" applyProtection="1">
      <alignment horizontal="center" vertical="center" wrapText="1"/>
      <protection locked="0"/>
    </xf>
    <xf numFmtId="0" fontId="30" fillId="0" borderId="0" xfId="59" applyFont="1" applyFill="1" applyBorder="1" applyAlignment="1" applyProtection="1">
      <alignment horizontal="left" vertical="center" wrapText="1"/>
    </xf>
    <xf numFmtId="0" fontId="30" fillId="0" borderId="0" xfId="59" applyFont="1" applyFill="1" applyBorder="1" applyAlignment="1" applyProtection="1">
      <alignment vertical="center" wrapText="1"/>
    </xf>
    <xf numFmtId="0" fontId="4" fillId="0" borderId="0" xfId="0" applyFont="1" applyFill="1" applyAlignment="1">
      <alignment vertical="center" wrapText="1"/>
    </xf>
    <xf numFmtId="4" fontId="30" fillId="26" borderId="21" xfId="59" applyNumberFormat="1" applyFont="1" applyFill="1" applyBorder="1" applyAlignment="1" applyProtection="1">
      <alignment vertical="center"/>
      <protection locked="0"/>
    </xf>
    <xf numFmtId="0" fontId="4" fillId="26" borderId="19" xfId="0" applyFont="1" applyFill="1" applyBorder="1" applyAlignment="1" applyProtection="1">
      <alignment vertical="center"/>
      <protection locked="0"/>
    </xf>
    <xf numFmtId="0" fontId="4" fillId="26" borderId="22" xfId="0" applyFont="1" applyFill="1" applyBorder="1" applyAlignment="1" applyProtection="1">
      <alignment vertical="center"/>
      <protection locked="0"/>
    </xf>
    <xf numFmtId="0" fontId="30" fillId="0" borderId="0" xfId="55" applyFont="1" applyFill="1" applyBorder="1" applyAlignment="1" applyProtection="1">
      <alignment horizontal="left" vertical="center"/>
    </xf>
    <xf numFmtId="0" fontId="30" fillId="0" borderId="21" xfId="59" applyFont="1" applyFill="1" applyBorder="1" applyAlignment="1" applyProtection="1">
      <alignment horizontal="left"/>
      <protection locked="0"/>
    </xf>
    <xf numFmtId="0" fontId="30" fillId="0" borderId="19" xfId="59" applyFont="1" applyFill="1" applyBorder="1" applyAlignment="1" applyProtection="1">
      <alignment horizontal="left"/>
      <protection locked="0"/>
    </xf>
    <xf numFmtId="0" fontId="30" fillId="0" borderId="22" xfId="59" applyFont="1" applyFill="1" applyBorder="1" applyAlignment="1" applyProtection="1">
      <alignment horizontal="left"/>
      <protection locked="0"/>
    </xf>
    <xf numFmtId="0" fontId="32" fillId="24" borderId="0" xfId="59" applyFont="1" applyFill="1" applyBorder="1" applyAlignment="1" applyProtection="1">
      <alignment horizontal="center" wrapText="1"/>
    </xf>
    <xf numFmtId="0" fontId="32" fillId="24" borderId="12" xfId="59" applyFont="1" applyFill="1" applyBorder="1" applyAlignment="1" applyProtection="1">
      <alignment horizontal="center" wrapText="1"/>
    </xf>
    <xf numFmtId="0" fontId="32" fillId="24" borderId="12" xfId="59" applyFont="1" applyFill="1" applyBorder="1" applyAlignment="1" applyProtection="1">
      <alignment horizontal="right"/>
    </xf>
    <xf numFmtId="0" fontId="30" fillId="24" borderId="21" xfId="59" applyFont="1" applyFill="1" applyBorder="1" applyAlignment="1" applyProtection="1">
      <alignment horizontal="center" vertical="center"/>
    </xf>
    <xf numFmtId="0" fontId="30" fillId="24" borderId="19" xfId="59" applyFont="1" applyFill="1" applyBorder="1" applyAlignment="1" applyProtection="1">
      <alignment horizontal="center" vertical="center"/>
    </xf>
    <xf numFmtId="0" fontId="30" fillId="24" borderId="22" xfId="59" applyFont="1" applyFill="1" applyBorder="1" applyAlignment="1" applyProtection="1">
      <alignment horizontal="center" vertical="center"/>
    </xf>
    <xf numFmtId="0" fontId="30" fillId="24" borderId="14" xfId="59" applyFont="1" applyFill="1" applyBorder="1" applyAlignment="1" applyProtection="1">
      <alignment horizontal="left" vertical="center"/>
      <protection locked="0"/>
    </xf>
    <xf numFmtId="0" fontId="30" fillId="24" borderId="12" xfId="59" applyFont="1" applyFill="1" applyBorder="1" applyAlignment="1" applyProtection="1">
      <alignment horizontal="left" vertical="center"/>
      <protection locked="0"/>
    </xf>
    <xf numFmtId="0" fontId="30" fillId="24" borderId="15" xfId="59" applyFont="1" applyFill="1" applyBorder="1" applyAlignment="1" applyProtection="1">
      <alignment horizontal="left" vertical="center"/>
      <protection locked="0"/>
    </xf>
    <xf numFmtId="0" fontId="30" fillId="24" borderId="10" xfId="59" applyFont="1" applyFill="1" applyBorder="1" applyAlignment="1" applyProtection="1">
      <alignment horizontal="left" vertical="center"/>
      <protection locked="0"/>
    </xf>
    <xf numFmtId="0" fontId="30" fillId="24" borderId="0" xfId="59" applyFont="1" applyFill="1" applyBorder="1" applyAlignment="1" applyProtection="1">
      <alignment horizontal="left" vertical="center"/>
      <protection locked="0"/>
    </xf>
    <xf numFmtId="0" fontId="30" fillId="24" borderId="13" xfId="59" applyFont="1" applyFill="1" applyBorder="1" applyAlignment="1" applyProtection="1">
      <alignment horizontal="left" vertical="center"/>
      <protection locked="0"/>
    </xf>
    <xf numFmtId="0" fontId="30" fillId="24" borderId="17" xfId="59" applyFont="1" applyFill="1" applyBorder="1" applyAlignment="1" applyProtection="1">
      <alignment horizontal="left" vertical="center"/>
      <protection locked="0"/>
    </xf>
    <xf numFmtId="0" fontId="30" fillId="24" borderId="11" xfId="59" applyFont="1" applyFill="1" applyBorder="1" applyAlignment="1" applyProtection="1">
      <alignment horizontal="left" vertical="center"/>
      <protection locked="0"/>
    </xf>
    <xf numFmtId="0" fontId="30" fillId="24" borderId="18" xfId="59" applyFont="1" applyFill="1" applyBorder="1" applyAlignment="1" applyProtection="1">
      <alignment horizontal="left" vertical="center"/>
      <protection locked="0"/>
    </xf>
    <xf numFmtId="0" fontId="32" fillId="24" borderId="0" xfId="59" applyFont="1" applyFill="1" applyBorder="1" applyAlignment="1" applyProtection="1">
      <alignment horizontal="center"/>
    </xf>
    <xf numFmtId="0" fontId="32" fillId="24" borderId="0" xfId="59" applyFont="1" applyFill="1" applyBorder="1" applyAlignment="1" applyProtection="1">
      <alignment horizontal="center" vertical="top" wrapText="1"/>
    </xf>
    <xf numFmtId="0" fontId="67" fillId="24" borderId="0" xfId="59" applyFont="1" applyFill="1" applyBorder="1" applyAlignment="1" applyProtection="1">
      <alignment horizontal="center"/>
    </xf>
    <xf numFmtId="0" fontId="67" fillId="24" borderId="0" xfId="59" applyFont="1" applyFill="1" applyBorder="1" applyProtection="1"/>
    <xf numFmtId="0" fontId="35" fillId="24" borderId="0" xfId="59" applyFont="1" applyFill="1" applyBorder="1" applyAlignment="1" applyProtection="1">
      <alignment horizontal="center" vertical="center" wrapText="1"/>
    </xf>
    <xf numFmtId="0" fontId="67" fillId="24" borderId="0" xfId="59" applyFont="1" applyFill="1" applyBorder="1" applyAlignment="1" applyProtection="1">
      <alignment horizontal="left" wrapText="1"/>
    </xf>
    <xf numFmtId="0" fontId="30" fillId="24" borderId="14" xfId="59" applyFont="1" applyFill="1" applyBorder="1" applyAlignment="1" applyProtection="1">
      <alignment horizontal="left" vertical="center" wrapText="1"/>
      <protection locked="0"/>
    </xf>
    <xf numFmtId="0" fontId="30" fillId="24" borderId="12" xfId="59" applyFont="1" applyFill="1" applyBorder="1" applyAlignment="1" applyProtection="1">
      <alignment vertical="center" wrapText="1"/>
      <protection locked="0"/>
    </xf>
    <xf numFmtId="0" fontId="30" fillId="24" borderId="15" xfId="59" applyFont="1" applyFill="1" applyBorder="1" applyAlignment="1" applyProtection="1">
      <alignment vertical="center" wrapText="1"/>
      <protection locked="0"/>
    </xf>
    <xf numFmtId="0" fontId="30" fillId="24" borderId="17" xfId="59" applyFont="1" applyFill="1" applyBorder="1" applyAlignment="1" applyProtection="1">
      <alignment vertical="center" wrapText="1"/>
      <protection locked="0"/>
    </xf>
    <xf numFmtId="0" fontId="30" fillId="24" borderId="11" xfId="59" applyFont="1" applyFill="1" applyBorder="1" applyAlignment="1" applyProtection="1">
      <alignment vertical="center" wrapText="1"/>
      <protection locked="0"/>
    </xf>
    <xf numFmtId="0" fontId="30" fillId="24" borderId="18" xfId="59" applyFont="1" applyFill="1" applyBorder="1" applyAlignment="1" applyProtection="1">
      <alignment vertical="center" wrapText="1"/>
      <protection locked="0"/>
    </xf>
    <xf numFmtId="0" fontId="35" fillId="24" borderId="10" xfId="59" applyFont="1" applyFill="1" applyBorder="1" applyAlignment="1" applyProtection="1">
      <alignment horizontal="justify" wrapText="1"/>
    </xf>
    <xf numFmtId="0" fontId="35" fillId="24" borderId="0" xfId="59" applyFont="1" applyFill="1" applyBorder="1" applyAlignment="1" applyProtection="1">
      <alignment horizontal="justify" wrapText="1"/>
    </xf>
    <xf numFmtId="0" fontId="35" fillId="24" borderId="13" xfId="59" applyFont="1" applyFill="1" applyBorder="1" applyAlignment="1" applyProtection="1">
      <alignment horizontal="justify" wrapText="1"/>
    </xf>
    <xf numFmtId="0" fontId="37" fillId="24" borderId="10" xfId="59" applyFont="1" applyFill="1" applyBorder="1" applyAlignment="1" applyProtection="1">
      <alignment horizontal="justify" vertical="top" wrapText="1"/>
    </xf>
    <xf numFmtId="0" fontId="37" fillId="24" borderId="0" xfId="46" applyFont="1" applyFill="1" applyBorder="1" applyAlignment="1" applyProtection="1">
      <alignment horizontal="justify" vertical="top" wrapText="1"/>
    </xf>
    <xf numFmtId="0" fontId="37" fillId="24" borderId="13" xfId="46" applyFont="1" applyFill="1" applyBorder="1" applyAlignment="1" applyProtection="1">
      <alignment horizontal="justify" vertical="top" wrapText="1"/>
    </xf>
    <xf numFmtId="0" fontId="67" fillId="24" borderId="0" xfId="59" applyFont="1" applyFill="1" applyBorder="1" applyAlignment="1" applyProtection="1">
      <alignment horizontal="left"/>
    </xf>
    <xf numFmtId="0" fontId="30" fillId="24" borderId="21" xfId="59" applyFont="1" applyFill="1" applyBorder="1" applyAlignment="1" applyProtection="1">
      <alignment horizontal="left" vertical="center" wrapText="1"/>
      <protection locked="0"/>
    </xf>
    <xf numFmtId="0" fontId="30" fillId="24" borderId="19" xfId="59" applyFont="1" applyFill="1" applyBorder="1" applyAlignment="1" applyProtection="1">
      <alignment horizontal="left" vertical="center" wrapText="1"/>
      <protection locked="0"/>
    </xf>
    <xf numFmtId="0" fontId="30" fillId="24" borderId="22" xfId="59" applyFont="1" applyFill="1" applyBorder="1" applyAlignment="1" applyProtection="1">
      <alignment horizontal="left" vertical="center" wrapText="1"/>
      <protection locked="0"/>
    </xf>
    <xf numFmtId="0" fontId="32" fillId="24" borderId="12" xfId="59" applyFont="1" applyFill="1" applyBorder="1" applyAlignment="1" applyProtection="1">
      <alignment horizontal="center" vertical="top" wrapText="1"/>
    </xf>
    <xf numFmtId="0" fontId="37" fillId="24" borderId="17" xfId="59" applyFont="1" applyFill="1" applyBorder="1" applyAlignment="1" applyProtection="1">
      <alignment horizontal="justify" vertical="top" wrapText="1"/>
    </xf>
    <xf numFmtId="0" fontId="30" fillId="24" borderId="14" xfId="46" applyFont="1" applyFill="1" applyBorder="1" applyAlignment="1" applyProtection="1">
      <alignment horizontal="center"/>
    </xf>
    <xf numFmtId="0" fontId="30" fillId="24" borderId="12" xfId="46" applyFont="1" applyFill="1" applyBorder="1" applyAlignment="1" applyProtection="1">
      <alignment horizontal="center"/>
    </xf>
    <xf numFmtId="0" fontId="30" fillId="24" borderId="15" xfId="46" applyFont="1" applyFill="1" applyBorder="1" applyAlignment="1" applyProtection="1">
      <alignment horizontal="center"/>
    </xf>
    <xf numFmtId="0" fontId="30" fillId="24" borderId="10" xfId="46" applyFont="1" applyFill="1" applyBorder="1" applyAlignment="1" applyProtection="1">
      <alignment horizontal="center"/>
    </xf>
    <xf numFmtId="0" fontId="30" fillId="24" borderId="0" xfId="46" applyFont="1" applyFill="1" applyBorder="1" applyAlignment="1" applyProtection="1">
      <alignment horizontal="center"/>
    </xf>
    <xf numFmtId="0" fontId="30" fillId="24" borderId="13" xfId="46" applyFont="1" applyFill="1" applyBorder="1" applyAlignment="1" applyProtection="1">
      <alignment horizontal="center"/>
    </xf>
    <xf numFmtId="0" fontId="30" fillId="24" borderId="17" xfId="46" applyFont="1" applyFill="1" applyBorder="1" applyAlignment="1" applyProtection="1">
      <alignment horizontal="center"/>
    </xf>
    <xf numFmtId="0" fontId="30" fillId="24" borderId="11" xfId="46" applyFont="1" applyFill="1" applyBorder="1" applyAlignment="1" applyProtection="1">
      <alignment horizontal="center"/>
    </xf>
    <xf numFmtId="0" fontId="30" fillId="24" borderId="18" xfId="46" applyFont="1" applyFill="1" applyBorder="1" applyAlignment="1" applyProtection="1">
      <alignment horizontal="center"/>
    </xf>
    <xf numFmtId="0" fontId="30" fillId="24" borderId="14" xfId="46" quotePrefix="1" applyFont="1" applyFill="1" applyBorder="1" applyAlignment="1" applyProtection="1">
      <alignment horizontal="center" vertical="center" wrapText="1"/>
      <protection locked="0"/>
    </xf>
    <xf numFmtId="0" fontId="30" fillId="24" borderId="12" xfId="46" quotePrefix="1" applyFont="1" applyFill="1" applyBorder="1" applyAlignment="1" applyProtection="1">
      <alignment horizontal="center" vertical="center" wrapText="1"/>
      <protection locked="0"/>
    </xf>
    <xf numFmtId="0" fontId="30" fillId="24" borderId="15" xfId="46" quotePrefix="1" applyFont="1" applyFill="1" applyBorder="1" applyAlignment="1" applyProtection="1">
      <alignment horizontal="center" vertical="center" wrapText="1"/>
      <protection locked="0"/>
    </xf>
    <xf numFmtId="0" fontId="30" fillId="24" borderId="10" xfId="46" quotePrefix="1" applyFont="1" applyFill="1" applyBorder="1" applyAlignment="1" applyProtection="1">
      <alignment horizontal="center" vertical="center" wrapText="1"/>
      <protection locked="0"/>
    </xf>
    <xf numFmtId="0" fontId="30" fillId="24" borderId="13" xfId="46" quotePrefix="1" applyFont="1" applyFill="1" applyBorder="1" applyAlignment="1" applyProtection="1">
      <alignment horizontal="center" vertical="center" wrapText="1"/>
      <protection locked="0"/>
    </xf>
    <xf numFmtId="0" fontId="30" fillId="24" borderId="17" xfId="46" quotePrefix="1" applyFont="1" applyFill="1" applyBorder="1" applyAlignment="1" applyProtection="1">
      <alignment horizontal="center" vertical="center" wrapText="1"/>
      <protection locked="0"/>
    </xf>
    <xf numFmtId="0" fontId="30" fillId="24" borderId="11" xfId="46" quotePrefix="1" applyFont="1" applyFill="1" applyBorder="1" applyAlignment="1" applyProtection="1">
      <alignment horizontal="center" vertical="center" wrapText="1"/>
      <protection locked="0"/>
    </xf>
    <xf numFmtId="0" fontId="30" fillId="24" borderId="18" xfId="46" quotePrefix="1" applyFont="1" applyFill="1" applyBorder="1" applyAlignment="1" applyProtection="1">
      <alignment horizontal="center" vertical="center" wrapText="1"/>
      <protection locked="0"/>
    </xf>
  </cellXfs>
  <cellStyles count="62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Dziesiętny" xfId="60" builtinId="3"/>
    <cellStyle name="Dziesiętny 2" xfId="47"/>
    <cellStyle name="Dziesiętny 3" xfId="5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ormalny" xfId="0" builtinId="0"/>
    <cellStyle name="Normalny 2" xfId="35"/>
    <cellStyle name="Normalny 2 2" xfId="46"/>
    <cellStyle name="Normalny 2 3" xfId="48"/>
    <cellStyle name="Normalny 2 3 2" xfId="55"/>
    <cellStyle name="Normalny 3" xfId="36"/>
    <cellStyle name="Normalny 3 2" xfId="58"/>
    <cellStyle name="Normalny 3 3" xfId="59"/>
    <cellStyle name="Normalny 4" xfId="50"/>
    <cellStyle name="Normalny 5" xfId="53"/>
    <cellStyle name="Normalny 5 2" xfId="57"/>
    <cellStyle name="Normalny 6" xfId="56"/>
    <cellStyle name="Obliczenia" xfId="37" builtinId="22" customBuiltin="1"/>
    <cellStyle name="Procentowy" xfId="54" builtinId="5"/>
    <cellStyle name="Procentowy 2" xfId="38"/>
    <cellStyle name="Procentowy 3" xfId="39"/>
    <cellStyle name="Procentowy 4" xfId="49"/>
    <cellStyle name="Procentowy 5" xfId="52"/>
    <cellStyle name="Suma" xfId="40" builtinId="25" customBuiltin="1"/>
    <cellStyle name="Tekst objaśnienia" xfId="41" builtinId="53" customBuiltin="1"/>
    <cellStyle name="Tekst ostrzeżenia" xfId="42" builtinId="11" customBuiltin="1"/>
    <cellStyle name="Tytuł" xfId="43" builtinId="15" customBuiltin="1"/>
    <cellStyle name="Uwaga" xfId="44" builtinId="10" customBuiltin="1"/>
    <cellStyle name="Walutowy 2" xfId="61"/>
    <cellStyle name="Zły" xfId="45" builtinId="27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AF0F0"/>
      <color rgb="FFFBFFFD"/>
      <color rgb="FFF4FEF8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6.xml"/><Relationship Id="rId39" Type="http://schemas.openxmlformats.org/officeDocument/2006/relationships/externalLink" Target="externalLinks/externalLink19.xml"/><Relationship Id="rId21" Type="http://schemas.openxmlformats.org/officeDocument/2006/relationships/externalLink" Target="externalLinks/externalLink1.xml"/><Relationship Id="rId34" Type="http://schemas.openxmlformats.org/officeDocument/2006/relationships/externalLink" Target="externalLinks/externalLink14.xml"/><Relationship Id="rId42" Type="http://schemas.openxmlformats.org/officeDocument/2006/relationships/externalLink" Target="externalLinks/externalLink22.xml"/><Relationship Id="rId47" Type="http://schemas.openxmlformats.org/officeDocument/2006/relationships/externalLink" Target="externalLinks/externalLink27.xml"/><Relationship Id="rId50" Type="http://schemas.openxmlformats.org/officeDocument/2006/relationships/externalLink" Target="externalLinks/externalLink3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9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32" Type="http://schemas.openxmlformats.org/officeDocument/2006/relationships/externalLink" Target="externalLinks/externalLink12.xml"/><Relationship Id="rId37" Type="http://schemas.openxmlformats.org/officeDocument/2006/relationships/externalLink" Target="externalLinks/externalLink17.xml"/><Relationship Id="rId40" Type="http://schemas.openxmlformats.org/officeDocument/2006/relationships/externalLink" Target="externalLinks/externalLink20.xml"/><Relationship Id="rId45" Type="http://schemas.openxmlformats.org/officeDocument/2006/relationships/externalLink" Target="externalLinks/externalLink2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1.xml"/><Relationship Id="rId44" Type="http://schemas.openxmlformats.org/officeDocument/2006/relationships/externalLink" Target="externalLinks/externalLink2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externalLink" Target="externalLinks/externalLink7.xml"/><Relationship Id="rId30" Type="http://schemas.openxmlformats.org/officeDocument/2006/relationships/externalLink" Target="externalLinks/externalLink10.xml"/><Relationship Id="rId35" Type="http://schemas.openxmlformats.org/officeDocument/2006/relationships/externalLink" Target="externalLinks/externalLink15.xml"/><Relationship Id="rId43" Type="http://schemas.openxmlformats.org/officeDocument/2006/relationships/externalLink" Target="externalLinks/externalLink23.xml"/><Relationship Id="rId48" Type="http://schemas.openxmlformats.org/officeDocument/2006/relationships/externalLink" Target="externalLinks/externalLink28.xml"/><Relationship Id="rId56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5.xml"/><Relationship Id="rId33" Type="http://schemas.openxmlformats.org/officeDocument/2006/relationships/externalLink" Target="externalLinks/externalLink13.xml"/><Relationship Id="rId38" Type="http://schemas.openxmlformats.org/officeDocument/2006/relationships/externalLink" Target="externalLinks/externalLink18.xml"/><Relationship Id="rId46" Type="http://schemas.openxmlformats.org/officeDocument/2006/relationships/externalLink" Target="externalLinks/externalLink26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externalLink" Target="externalLinks/externalLink8.xml"/><Relationship Id="rId36" Type="http://schemas.openxmlformats.org/officeDocument/2006/relationships/externalLink" Target="externalLinks/externalLink16.xml"/><Relationship Id="rId49" Type="http://schemas.openxmlformats.org/officeDocument/2006/relationships/externalLink" Target="externalLinks/externalLink2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38100</xdr:colOff>
      <xdr:row>37</xdr:row>
      <xdr:rowOff>47625</xdr:rowOff>
    </xdr:from>
    <xdr:to>
      <xdr:col>15</xdr:col>
      <xdr:colOff>304800</xdr:colOff>
      <xdr:row>39</xdr:row>
      <xdr:rowOff>209550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86725" y="6943725"/>
          <a:ext cx="266700" cy="276225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38100</xdr:colOff>
      <xdr:row>49</xdr:row>
      <xdr:rowOff>38100</xdr:rowOff>
    </xdr:from>
    <xdr:to>
      <xdr:col>15</xdr:col>
      <xdr:colOff>304800</xdr:colOff>
      <xdr:row>50</xdr:row>
      <xdr:rowOff>114300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86725" y="10248900"/>
          <a:ext cx="266700" cy="276225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47625</xdr:colOff>
      <xdr:row>58</xdr:row>
      <xdr:rowOff>0</xdr:rowOff>
    </xdr:from>
    <xdr:to>
      <xdr:col>15</xdr:col>
      <xdr:colOff>323850</xdr:colOff>
      <xdr:row>60</xdr:row>
      <xdr:rowOff>20955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96250" y="12430125"/>
          <a:ext cx="266700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86590</xdr:colOff>
      <xdr:row>85</xdr:row>
      <xdr:rowOff>17318</xdr:rowOff>
    </xdr:from>
    <xdr:to>
      <xdr:col>35</xdr:col>
      <xdr:colOff>380999</xdr:colOff>
      <xdr:row>86</xdr:row>
      <xdr:rowOff>1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143749" y="13975773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35</xdr:col>
      <xdr:colOff>69272</xdr:colOff>
      <xdr:row>86</xdr:row>
      <xdr:rowOff>25977</xdr:rowOff>
    </xdr:from>
    <xdr:to>
      <xdr:col>35</xdr:col>
      <xdr:colOff>437283</xdr:colOff>
      <xdr:row>86</xdr:row>
      <xdr:rowOff>187902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13863" y="14183591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35</xdr:col>
      <xdr:colOff>95249</xdr:colOff>
      <xdr:row>0</xdr:row>
      <xdr:rowOff>112567</xdr:rowOff>
    </xdr:from>
    <xdr:to>
      <xdr:col>36</xdr:col>
      <xdr:colOff>322233</xdr:colOff>
      <xdr:row>2</xdr:row>
      <xdr:rowOff>227398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9840" y="112567"/>
          <a:ext cx="752475" cy="409240"/>
        </a:xfrm>
        <a:prstGeom prst="rect">
          <a:avLst/>
        </a:prstGeom>
      </xdr:spPr>
    </xdr:pic>
    <xdr:clientData/>
  </xdr:twoCellAnchor>
  <xdr:twoCellAnchor editAs="oneCell">
    <xdr:from>
      <xdr:col>36</xdr:col>
      <xdr:colOff>502229</xdr:colOff>
      <xdr:row>0</xdr:row>
      <xdr:rowOff>25977</xdr:rowOff>
    </xdr:from>
    <xdr:to>
      <xdr:col>37</xdr:col>
      <xdr:colOff>517482</xdr:colOff>
      <xdr:row>3</xdr:row>
      <xdr:rowOff>346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57706" y="25977"/>
          <a:ext cx="627105" cy="552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</xdr:colOff>
      <xdr:row>155</xdr:row>
      <xdr:rowOff>28575</xdr:rowOff>
    </xdr:from>
    <xdr:to>
      <xdr:col>32</xdr:col>
      <xdr:colOff>370609</xdr:colOff>
      <xdr:row>155</xdr:row>
      <xdr:rowOff>141145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410325" y="32689800"/>
          <a:ext cx="294409" cy="112570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32</xdr:col>
      <xdr:colOff>57150</xdr:colOff>
      <xdr:row>157</xdr:row>
      <xdr:rowOff>28575</xdr:rowOff>
    </xdr:from>
    <xdr:to>
      <xdr:col>32</xdr:col>
      <xdr:colOff>428971</xdr:colOff>
      <xdr:row>158</xdr:row>
      <xdr:rowOff>0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91275" y="41795700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32</xdr:col>
      <xdr:colOff>66675</xdr:colOff>
      <xdr:row>6</xdr:row>
      <xdr:rowOff>38100</xdr:rowOff>
    </xdr:from>
    <xdr:to>
      <xdr:col>32</xdr:col>
      <xdr:colOff>329565</xdr:colOff>
      <xdr:row>8</xdr:row>
      <xdr:rowOff>91440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0" y="1257300"/>
          <a:ext cx="266700" cy="276225"/>
        </a:xfrm>
        <a:prstGeom prst="rect">
          <a:avLst/>
        </a:prstGeom>
      </xdr:spPr>
    </xdr:pic>
    <xdr:clientData/>
  </xdr:twoCellAnchor>
  <xdr:twoCellAnchor>
    <xdr:from>
      <xdr:col>32</xdr:col>
      <xdr:colOff>55418</xdr:colOff>
      <xdr:row>125</xdr:row>
      <xdr:rowOff>19050</xdr:rowOff>
    </xdr:from>
    <xdr:to>
      <xdr:col>32</xdr:col>
      <xdr:colOff>349827</xdr:colOff>
      <xdr:row>125</xdr:row>
      <xdr:rowOff>135083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6389543" y="32766000"/>
          <a:ext cx="294409" cy="116033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32</xdr:col>
      <xdr:colOff>38100</xdr:colOff>
      <xdr:row>126</xdr:row>
      <xdr:rowOff>8659</xdr:rowOff>
    </xdr:from>
    <xdr:to>
      <xdr:col>32</xdr:col>
      <xdr:colOff>398491</xdr:colOff>
      <xdr:row>127</xdr:row>
      <xdr:rowOff>2944</xdr:rowOff>
    </xdr:to>
    <xdr:pic>
      <xdr:nvPicPr>
        <xdr:cNvPr id="8" name="Obraz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72225" y="32908009"/>
          <a:ext cx="368011" cy="1619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47625</xdr:colOff>
      <xdr:row>23</xdr:row>
      <xdr:rowOff>95250</xdr:rowOff>
    </xdr:from>
    <xdr:to>
      <xdr:col>35</xdr:col>
      <xdr:colOff>342034</xdr:colOff>
      <xdr:row>23</xdr:row>
      <xdr:rowOff>207819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7029450" y="52292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35</xdr:col>
      <xdr:colOff>38100</xdr:colOff>
      <xdr:row>24</xdr:row>
      <xdr:rowOff>66675</xdr:rowOff>
    </xdr:from>
    <xdr:to>
      <xdr:col>35</xdr:col>
      <xdr:colOff>412461</xdr:colOff>
      <xdr:row>24</xdr:row>
      <xdr:rowOff>228600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19925" y="5495925"/>
          <a:ext cx="368011" cy="1619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41415</xdr:colOff>
      <xdr:row>9</xdr:row>
      <xdr:rowOff>16566</xdr:rowOff>
    </xdr:from>
    <xdr:to>
      <xdr:col>15</xdr:col>
      <xdr:colOff>335824</xdr:colOff>
      <xdr:row>9</xdr:row>
      <xdr:rowOff>129135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10337940" y="534104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14</xdr:row>
      <xdr:rowOff>16566</xdr:rowOff>
    </xdr:from>
    <xdr:to>
      <xdr:col>15</xdr:col>
      <xdr:colOff>335824</xdr:colOff>
      <xdr:row>14</xdr:row>
      <xdr:rowOff>129135</xdr:rowOff>
    </xdr:to>
    <xdr:sp macro="" textlink="">
      <xdr:nvSpPr>
        <xdr:cNvPr id="3" name="Strzałka w lew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0337940" y="732224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61</xdr:row>
      <xdr:rowOff>24849</xdr:rowOff>
    </xdr:from>
    <xdr:to>
      <xdr:col>15</xdr:col>
      <xdr:colOff>335824</xdr:colOff>
      <xdr:row>61</xdr:row>
      <xdr:rowOff>137418</xdr:rowOff>
    </xdr:to>
    <xdr:sp macro="" textlink="">
      <xdr:nvSpPr>
        <xdr:cNvPr id="4" name="Strzałka w lew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10337940" y="8397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66</xdr:row>
      <xdr:rowOff>24849</xdr:rowOff>
    </xdr:from>
    <xdr:to>
      <xdr:col>15</xdr:col>
      <xdr:colOff>335824</xdr:colOff>
      <xdr:row>66</xdr:row>
      <xdr:rowOff>137418</xdr:rowOff>
    </xdr:to>
    <xdr:sp macro="" textlink="">
      <xdr:nvSpPr>
        <xdr:cNvPr id="5" name="Strzałka w lew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10337940" y="9159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71</xdr:row>
      <xdr:rowOff>24849</xdr:rowOff>
    </xdr:from>
    <xdr:to>
      <xdr:col>15</xdr:col>
      <xdr:colOff>335824</xdr:colOff>
      <xdr:row>71</xdr:row>
      <xdr:rowOff>137418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10337940" y="9921324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77</xdr:row>
      <xdr:rowOff>16573</xdr:rowOff>
    </xdr:from>
    <xdr:to>
      <xdr:col>15</xdr:col>
      <xdr:colOff>335824</xdr:colOff>
      <xdr:row>77</xdr:row>
      <xdr:rowOff>129142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10337940" y="10827448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15</xdr:col>
      <xdr:colOff>41415</xdr:colOff>
      <xdr:row>10</xdr:row>
      <xdr:rowOff>8283</xdr:rowOff>
    </xdr:from>
    <xdr:to>
      <xdr:col>15</xdr:col>
      <xdr:colOff>409426</xdr:colOff>
      <xdr:row>11</xdr:row>
      <xdr:rowOff>21121</xdr:rowOff>
    </xdr:to>
    <xdr:pic>
      <xdr:nvPicPr>
        <xdr:cNvPr id="9" name="Obraz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0132" y="1863587"/>
          <a:ext cx="368011" cy="161925"/>
        </a:xfrm>
        <a:prstGeom prst="rect">
          <a:avLst/>
        </a:prstGeom>
      </xdr:spPr>
    </xdr:pic>
    <xdr:clientData/>
  </xdr:twoCellAnchor>
  <xdr:twoCellAnchor editAs="oneCell">
    <xdr:from>
      <xdr:col>15</xdr:col>
      <xdr:colOff>33132</xdr:colOff>
      <xdr:row>84</xdr:row>
      <xdr:rowOff>16566</xdr:rowOff>
    </xdr:from>
    <xdr:to>
      <xdr:col>15</xdr:col>
      <xdr:colOff>401143</xdr:colOff>
      <xdr:row>85</xdr:row>
      <xdr:rowOff>29404</xdr:rowOff>
    </xdr:to>
    <xdr:pic>
      <xdr:nvPicPr>
        <xdr:cNvPr id="10" name="Obraz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11849" y="6915979"/>
          <a:ext cx="368011" cy="161925"/>
        </a:xfrm>
        <a:prstGeom prst="rect">
          <a:avLst/>
        </a:prstGeom>
      </xdr:spPr>
    </xdr:pic>
    <xdr:clientData/>
  </xdr:twoCellAnchor>
  <xdr:twoCellAnchor>
    <xdr:from>
      <xdr:col>15</xdr:col>
      <xdr:colOff>41415</xdr:colOff>
      <xdr:row>83</xdr:row>
      <xdr:rowOff>16566</xdr:rowOff>
    </xdr:from>
    <xdr:to>
      <xdr:col>15</xdr:col>
      <xdr:colOff>335824</xdr:colOff>
      <xdr:row>84</xdr:row>
      <xdr:rowOff>4896</xdr:rowOff>
    </xdr:to>
    <xdr:sp macro="" textlink="">
      <xdr:nvSpPr>
        <xdr:cNvPr id="11" name="Strzałka w lewo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10320132" y="679174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41415</xdr:colOff>
      <xdr:row>19</xdr:row>
      <xdr:rowOff>16566</xdr:rowOff>
    </xdr:from>
    <xdr:to>
      <xdr:col>15</xdr:col>
      <xdr:colOff>335824</xdr:colOff>
      <xdr:row>19</xdr:row>
      <xdr:rowOff>129135</xdr:rowOff>
    </xdr:to>
    <xdr:sp macro="" textlink="">
      <xdr:nvSpPr>
        <xdr:cNvPr id="12" name="Strzałka w lewo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>
        <a:xfrm>
          <a:off x="10337940" y="2493066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oneCellAnchor>
    <xdr:from>
      <xdr:col>15</xdr:col>
      <xdr:colOff>41415</xdr:colOff>
      <xdr:row>15</xdr:row>
      <xdr:rowOff>8283</xdr:rowOff>
    </xdr:from>
    <xdr:ext cx="368011" cy="165238"/>
    <xdr:pic>
      <xdr:nvPicPr>
        <xdr:cNvPr id="13" name="Obraz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37940" y="1875183"/>
          <a:ext cx="368011" cy="165238"/>
        </a:xfrm>
        <a:prstGeom prst="rect">
          <a:avLst/>
        </a:prstGeom>
      </xdr:spPr>
    </xdr:pic>
    <xdr:clientData/>
  </xdr:oneCellAnchor>
  <xdr:twoCellAnchor>
    <xdr:from>
      <xdr:col>15</xdr:col>
      <xdr:colOff>47625</xdr:colOff>
      <xdr:row>24</xdr:row>
      <xdr:rowOff>0</xdr:rowOff>
    </xdr:from>
    <xdr:to>
      <xdr:col>15</xdr:col>
      <xdr:colOff>342034</xdr:colOff>
      <xdr:row>24</xdr:row>
      <xdr:rowOff>112569</xdr:rowOff>
    </xdr:to>
    <xdr:sp macro="" textlink="">
      <xdr:nvSpPr>
        <xdr:cNvPr id="14" name="Strzałka w lewo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10344150" y="400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29</xdr:row>
      <xdr:rowOff>0</xdr:rowOff>
    </xdr:from>
    <xdr:to>
      <xdr:col>15</xdr:col>
      <xdr:colOff>342034</xdr:colOff>
      <xdr:row>29</xdr:row>
      <xdr:rowOff>112569</xdr:rowOff>
    </xdr:to>
    <xdr:sp macro="" textlink="">
      <xdr:nvSpPr>
        <xdr:cNvPr id="15" name="Strzałka w lewo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10344150" y="4762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34</xdr:row>
      <xdr:rowOff>0</xdr:rowOff>
    </xdr:from>
    <xdr:to>
      <xdr:col>15</xdr:col>
      <xdr:colOff>342034</xdr:colOff>
      <xdr:row>34</xdr:row>
      <xdr:rowOff>112569</xdr:rowOff>
    </xdr:to>
    <xdr:sp macro="" textlink="">
      <xdr:nvSpPr>
        <xdr:cNvPr id="16" name="Strzałka w lewo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10344150" y="5524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39</xdr:row>
      <xdr:rowOff>0</xdr:rowOff>
    </xdr:from>
    <xdr:to>
      <xdr:col>15</xdr:col>
      <xdr:colOff>342034</xdr:colOff>
      <xdr:row>39</xdr:row>
      <xdr:rowOff>112569</xdr:rowOff>
    </xdr:to>
    <xdr:sp macro="" textlink="">
      <xdr:nvSpPr>
        <xdr:cNvPr id="17" name="Strzałka w lewo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10344150" y="6286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44</xdr:row>
      <xdr:rowOff>0</xdr:rowOff>
    </xdr:from>
    <xdr:to>
      <xdr:col>15</xdr:col>
      <xdr:colOff>342034</xdr:colOff>
      <xdr:row>44</xdr:row>
      <xdr:rowOff>112569</xdr:rowOff>
    </xdr:to>
    <xdr:sp macro="" textlink="">
      <xdr:nvSpPr>
        <xdr:cNvPr id="18" name="Strzałka w lewo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10344150" y="7048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49</xdr:row>
      <xdr:rowOff>0</xdr:rowOff>
    </xdr:from>
    <xdr:to>
      <xdr:col>15</xdr:col>
      <xdr:colOff>342034</xdr:colOff>
      <xdr:row>49</xdr:row>
      <xdr:rowOff>112569</xdr:rowOff>
    </xdr:to>
    <xdr:sp macro="" textlink="">
      <xdr:nvSpPr>
        <xdr:cNvPr id="19" name="Strzałka w lewo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10344150" y="781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15</xdr:col>
      <xdr:colOff>47625</xdr:colOff>
      <xdr:row>54</xdr:row>
      <xdr:rowOff>0</xdr:rowOff>
    </xdr:from>
    <xdr:to>
      <xdr:col>15</xdr:col>
      <xdr:colOff>342034</xdr:colOff>
      <xdr:row>54</xdr:row>
      <xdr:rowOff>112569</xdr:rowOff>
    </xdr:to>
    <xdr:sp macro="" textlink="">
      <xdr:nvSpPr>
        <xdr:cNvPr id="20" name="Strzałka w lewo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10344150" y="78105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56030</xdr:colOff>
      <xdr:row>13</xdr:row>
      <xdr:rowOff>168090</xdr:rowOff>
    </xdr:from>
    <xdr:to>
      <xdr:col>8</xdr:col>
      <xdr:colOff>350439</xdr:colOff>
      <xdr:row>13</xdr:row>
      <xdr:rowOff>280659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10253383" y="562535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8</xdr:col>
      <xdr:colOff>44824</xdr:colOff>
      <xdr:row>15</xdr:row>
      <xdr:rowOff>11206</xdr:rowOff>
    </xdr:from>
    <xdr:to>
      <xdr:col>8</xdr:col>
      <xdr:colOff>412835</xdr:colOff>
      <xdr:row>16</xdr:row>
      <xdr:rowOff>16248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2177" y="5995147"/>
          <a:ext cx="368011" cy="1619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43962</xdr:colOff>
      <xdr:row>45</xdr:row>
      <xdr:rowOff>43962</xdr:rowOff>
    </xdr:from>
    <xdr:to>
      <xdr:col>4</xdr:col>
      <xdr:colOff>338371</xdr:colOff>
      <xdr:row>45</xdr:row>
      <xdr:rowOff>156531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7187712" y="23072481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4</xdr:col>
      <xdr:colOff>29308</xdr:colOff>
      <xdr:row>46</xdr:row>
      <xdr:rowOff>14654</xdr:rowOff>
    </xdr:from>
    <xdr:to>
      <xdr:col>4</xdr:col>
      <xdr:colOff>397319</xdr:colOff>
      <xdr:row>46</xdr:row>
      <xdr:rowOff>180986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73058" y="23233673"/>
          <a:ext cx="368011" cy="166967"/>
        </a:xfrm>
        <a:prstGeom prst="rect">
          <a:avLst/>
        </a:prstGeom>
      </xdr:spPr>
    </xdr:pic>
    <xdr:clientData/>
  </xdr:twoCellAnchor>
  <xdr:twoCellAnchor>
    <xdr:from>
      <xdr:col>4</xdr:col>
      <xdr:colOff>51289</xdr:colOff>
      <xdr:row>61</xdr:row>
      <xdr:rowOff>43962</xdr:rowOff>
    </xdr:from>
    <xdr:to>
      <xdr:col>4</xdr:col>
      <xdr:colOff>345698</xdr:colOff>
      <xdr:row>61</xdr:row>
      <xdr:rowOff>156531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7195039" y="2946888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4</xdr:col>
      <xdr:colOff>36635</xdr:colOff>
      <xdr:row>62</xdr:row>
      <xdr:rowOff>0</xdr:rowOff>
    </xdr:from>
    <xdr:to>
      <xdr:col>4</xdr:col>
      <xdr:colOff>397026</xdr:colOff>
      <xdr:row>62</xdr:row>
      <xdr:rowOff>174587</xdr:rowOff>
    </xdr:to>
    <xdr:pic>
      <xdr:nvPicPr>
        <xdr:cNvPr id="7" name="Obraz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0385" y="29630077"/>
          <a:ext cx="368011" cy="16696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47625</xdr:colOff>
      <xdr:row>12</xdr:row>
      <xdr:rowOff>66675</xdr:rowOff>
    </xdr:from>
    <xdr:to>
      <xdr:col>28</xdr:col>
      <xdr:colOff>342034</xdr:colOff>
      <xdr:row>12</xdr:row>
      <xdr:rowOff>179244</xdr:rowOff>
    </xdr:to>
    <xdr:sp macro="" textlink="">
      <xdr:nvSpPr>
        <xdr:cNvPr id="2" name="Strzałka w lewo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7067550" y="32099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15</xdr:row>
      <xdr:rowOff>66675</xdr:rowOff>
    </xdr:from>
    <xdr:to>
      <xdr:col>28</xdr:col>
      <xdr:colOff>342034</xdr:colOff>
      <xdr:row>15</xdr:row>
      <xdr:rowOff>179244</xdr:rowOff>
    </xdr:to>
    <xdr:sp macro="" textlink="">
      <xdr:nvSpPr>
        <xdr:cNvPr id="3" name="Strzałka w lewo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7296150" y="447675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57150</xdr:colOff>
      <xdr:row>18</xdr:row>
      <xdr:rowOff>66675</xdr:rowOff>
    </xdr:from>
    <xdr:to>
      <xdr:col>28</xdr:col>
      <xdr:colOff>351559</xdr:colOff>
      <xdr:row>18</xdr:row>
      <xdr:rowOff>179244</xdr:rowOff>
    </xdr:to>
    <xdr:sp macro="" textlink="">
      <xdr:nvSpPr>
        <xdr:cNvPr id="4" name="Strzałka w lewo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/>
      </xdr:nvSpPr>
      <xdr:spPr>
        <a:xfrm>
          <a:off x="7305675" y="57435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57150</xdr:colOff>
      <xdr:row>21</xdr:row>
      <xdr:rowOff>66675</xdr:rowOff>
    </xdr:from>
    <xdr:to>
      <xdr:col>28</xdr:col>
      <xdr:colOff>351559</xdr:colOff>
      <xdr:row>21</xdr:row>
      <xdr:rowOff>179244</xdr:rowOff>
    </xdr:to>
    <xdr:sp macro="" textlink="">
      <xdr:nvSpPr>
        <xdr:cNvPr id="5" name="Strzałka w lewo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/>
      </xdr:nvSpPr>
      <xdr:spPr>
        <a:xfrm>
          <a:off x="7305675" y="70104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42</xdr:row>
      <xdr:rowOff>76200</xdr:rowOff>
    </xdr:from>
    <xdr:to>
      <xdr:col>28</xdr:col>
      <xdr:colOff>342034</xdr:colOff>
      <xdr:row>42</xdr:row>
      <xdr:rowOff>188769</xdr:rowOff>
    </xdr:to>
    <xdr:sp macro="" textlink="">
      <xdr:nvSpPr>
        <xdr:cNvPr id="6" name="Strzałka w lewo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/>
      </xdr:nvSpPr>
      <xdr:spPr>
        <a:xfrm>
          <a:off x="7296150" y="1339215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45</xdr:row>
      <xdr:rowOff>47625</xdr:rowOff>
    </xdr:from>
    <xdr:to>
      <xdr:col>28</xdr:col>
      <xdr:colOff>342034</xdr:colOff>
      <xdr:row>45</xdr:row>
      <xdr:rowOff>160194</xdr:rowOff>
    </xdr:to>
    <xdr:sp macro="" textlink="">
      <xdr:nvSpPr>
        <xdr:cNvPr id="7" name="Strzałka w lewo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/>
      </xdr:nvSpPr>
      <xdr:spPr>
        <a:xfrm>
          <a:off x="7296150" y="146589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48</xdr:row>
      <xdr:rowOff>85725</xdr:rowOff>
    </xdr:from>
    <xdr:to>
      <xdr:col>28</xdr:col>
      <xdr:colOff>342034</xdr:colOff>
      <xdr:row>48</xdr:row>
      <xdr:rowOff>198294</xdr:rowOff>
    </xdr:to>
    <xdr:sp macro="" textlink="">
      <xdr:nvSpPr>
        <xdr:cNvPr id="8" name="Strzałka w lewo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SpPr/>
      </xdr:nvSpPr>
      <xdr:spPr>
        <a:xfrm>
          <a:off x="7296150" y="160020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51</xdr:row>
      <xdr:rowOff>47625</xdr:rowOff>
    </xdr:from>
    <xdr:to>
      <xdr:col>28</xdr:col>
      <xdr:colOff>342034</xdr:colOff>
      <xdr:row>51</xdr:row>
      <xdr:rowOff>160194</xdr:rowOff>
    </xdr:to>
    <xdr:sp macro="" textlink="">
      <xdr:nvSpPr>
        <xdr:cNvPr id="9" name="Strzałka w lewo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/>
      </xdr:nvSpPr>
      <xdr:spPr>
        <a:xfrm>
          <a:off x="7296150" y="172688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70</xdr:row>
      <xdr:rowOff>76200</xdr:rowOff>
    </xdr:from>
    <xdr:to>
      <xdr:col>28</xdr:col>
      <xdr:colOff>342034</xdr:colOff>
      <xdr:row>70</xdr:row>
      <xdr:rowOff>188769</xdr:rowOff>
    </xdr:to>
    <xdr:sp macro="" textlink="">
      <xdr:nvSpPr>
        <xdr:cNvPr id="10" name="Strzałka w lewo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/>
      </xdr:nvSpPr>
      <xdr:spPr>
        <a:xfrm>
          <a:off x="7296150" y="224123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73</xdr:row>
      <xdr:rowOff>57150</xdr:rowOff>
    </xdr:from>
    <xdr:to>
      <xdr:col>28</xdr:col>
      <xdr:colOff>342034</xdr:colOff>
      <xdr:row>73</xdr:row>
      <xdr:rowOff>169719</xdr:rowOff>
    </xdr:to>
    <xdr:sp macro="" textlink="">
      <xdr:nvSpPr>
        <xdr:cNvPr id="11" name="Strzałka w lewo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/>
      </xdr:nvSpPr>
      <xdr:spPr>
        <a:xfrm>
          <a:off x="7296150" y="236982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76</xdr:row>
      <xdr:rowOff>57150</xdr:rowOff>
    </xdr:from>
    <xdr:to>
      <xdr:col>28</xdr:col>
      <xdr:colOff>342034</xdr:colOff>
      <xdr:row>76</xdr:row>
      <xdr:rowOff>169719</xdr:rowOff>
    </xdr:to>
    <xdr:sp macro="" textlink="">
      <xdr:nvSpPr>
        <xdr:cNvPr id="12" name="Strzałka w lewo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/>
      </xdr:nvSpPr>
      <xdr:spPr>
        <a:xfrm>
          <a:off x="7296150" y="249936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79</xdr:row>
      <xdr:rowOff>161925</xdr:rowOff>
    </xdr:from>
    <xdr:to>
      <xdr:col>28</xdr:col>
      <xdr:colOff>342034</xdr:colOff>
      <xdr:row>79</xdr:row>
      <xdr:rowOff>274494</xdr:rowOff>
    </xdr:to>
    <xdr:sp macro="" textlink="">
      <xdr:nvSpPr>
        <xdr:cNvPr id="13" name="Strzałka w lewo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SpPr/>
      </xdr:nvSpPr>
      <xdr:spPr>
        <a:xfrm>
          <a:off x="7296150" y="264128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97</xdr:row>
      <xdr:rowOff>95250</xdr:rowOff>
    </xdr:from>
    <xdr:to>
      <xdr:col>28</xdr:col>
      <xdr:colOff>342034</xdr:colOff>
      <xdr:row>97</xdr:row>
      <xdr:rowOff>207819</xdr:rowOff>
    </xdr:to>
    <xdr:sp macro="" textlink="">
      <xdr:nvSpPr>
        <xdr:cNvPr id="14" name="Strzałka w lewo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SpPr/>
      </xdr:nvSpPr>
      <xdr:spPr>
        <a:xfrm>
          <a:off x="7296150" y="314420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100</xdr:row>
      <xdr:rowOff>47625</xdr:rowOff>
    </xdr:from>
    <xdr:to>
      <xdr:col>28</xdr:col>
      <xdr:colOff>342034</xdr:colOff>
      <xdr:row>100</xdr:row>
      <xdr:rowOff>160194</xdr:rowOff>
    </xdr:to>
    <xdr:sp macro="" textlink="">
      <xdr:nvSpPr>
        <xdr:cNvPr id="15" name="Strzałka w lewo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/>
      </xdr:nvSpPr>
      <xdr:spPr>
        <a:xfrm>
          <a:off x="7296150" y="327279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103</xdr:row>
      <xdr:rowOff>47625</xdr:rowOff>
    </xdr:from>
    <xdr:to>
      <xdr:col>28</xdr:col>
      <xdr:colOff>342034</xdr:colOff>
      <xdr:row>103</xdr:row>
      <xdr:rowOff>160194</xdr:rowOff>
    </xdr:to>
    <xdr:sp macro="" textlink="">
      <xdr:nvSpPr>
        <xdr:cNvPr id="16" name="Strzałka w lewo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/>
      </xdr:nvSpPr>
      <xdr:spPr>
        <a:xfrm>
          <a:off x="7296150" y="340233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106</xdr:row>
      <xdr:rowOff>171450</xdr:rowOff>
    </xdr:from>
    <xdr:to>
      <xdr:col>28</xdr:col>
      <xdr:colOff>342034</xdr:colOff>
      <xdr:row>106</xdr:row>
      <xdr:rowOff>284019</xdr:rowOff>
    </xdr:to>
    <xdr:sp macro="" textlink="">
      <xdr:nvSpPr>
        <xdr:cNvPr id="17" name="Strzałka w lewo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SpPr/>
      </xdr:nvSpPr>
      <xdr:spPr>
        <a:xfrm>
          <a:off x="7296150" y="3544252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125</xdr:row>
      <xdr:rowOff>85725</xdr:rowOff>
    </xdr:from>
    <xdr:to>
      <xdr:col>28</xdr:col>
      <xdr:colOff>342034</xdr:colOff>
      <xdr:row>125</xdr:row>
      <xdr:rowOff>198294</xdr:rowOff>
    </xdr:to>
    <xdr:sp macro="" textlink="">
      <xdr:nvSpPr>
        <xdr:cNvPr id="18" name="Strzałka w lewo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SpPr/>
      </xdr:nvSpPr>
      <xdr:spPr>
        <a:xfrm>
          <a:off x="7296150" y="404241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128</xdr:row>
      <xdr:rowOff>66675</xdr:rowOff>
    </xdr:from>
    <xdr:to>
      <xdr:col>28</xdr:col>
      <xdr:colOff>342034</xdr:colOff>
      <xdr:row>128</xdr:row>
      <xdr:rowOff>179244</xdr:rowOff>
    </xdr:to>
    <xdr:sp macro="" textlink="">
      <xdr:nvSpPr>
        <xdr:cNvPr id="19" name="Strzałka w lewo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SpPr/>
      </xdr:nvSpPr>
      <xdr:spPr>
        <a:xfrm>
          <a:off x="7296150" y="417099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131</xdr:row>
      <xdr:rowOff>57150</xdr:rowOff>
    </xdr:from>
    <xdr:to>
      <xdr:col>28</xdr:col>
      <xdr:colOff>342034</xdr:colOff>
      <xdr:row>131</xdr:row>
      <xdr:rowOff>169719</xdr:rowOff>
    </xdr:to>
    <xdr:sp macro="" textlink="">
      <xdr:nvSpPr>
        <xdr:cNvPr id="20" name="Strzałka w lewo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SpPr/>
      </xdr:nvSpPr>
      <xdr:spPr>
        <a:xfrm>
          <a:off x="7296150" y="43005375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>
    <xdr:from>
      <xdr:col>28</xdr:col>
      <xdr:colOff>47625</xdr:colOff>
      <xdr:row>134</xdr:row>
      <xdr:rowOff>171450</xdr:rowOff>
    </xdr:from>
    <xdr:to>
      <xdr:col>28</xdr:col>
      <xdr:colOff>342034</xdr:colOff>
      <xdr:row>134</xdr:row>
      <xdr:rowOff>284019</xdr:rowOff>
    </xdr:to>
    <xdr:sp macro="" textlink="">
      <xdr:nvSpPr>
        <xdr:cNvPr id="21" name="Strzałka w lewo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SpPr/>
      </xdr:nvSpPr>
      <xdr:spPr>
        <a:xfrm>
          <a:off x="7296150" y="44424600"/>
          <a:ext cx="294409" cy="112569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  <xdr:twoCellAnchor editAs="oneCell">
    <xdr:from>
      <xdr:col>28</xdr:col>
      <xdr:colOff>38100</xdr:colOff>
      <xdr:row>13</xdr:row>
      <xdr:rowOff>0</xdr:rowOff>
    </xdr:from>
    <xdr:to>
      <xdr:col>28</xdr:col>
      <xdr:colOff>402301</xdr:colOff>
      <xdr:row>13</xdr:row>
      <xdr:rowOff>170777</xdr:rowOff>
    </xdr:to>
    <xdr:pic>
      <xdr:nvPicPr>
        <xdr:cNvPr id="22" name="Obraz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3467100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47625</xdr:colOff>
      <xdr:row>71</xdr:row>
      <xdr:rowOff>180975</xdr:rowOff>
    </xdr:from>
    <xdr:to>
      <xdr:col>28</xdr:col>
      <xdr:colOff>412461</xdr:colOff>
      <xdr:row>71</xdr:row>
      <xdr:rowOff>359372</xdr:rowOff>
    </xdr:to>
    <xdr:pic>
      <xdr:nvPicPr>
        <xdr:cNvPr id="23" name="Obraz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6150" y="22755225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98</xdr:row>
      <xdr:rowOff>180975</xdr:rowOff>
    </xdr:from>
    <xdr:to>
      <xdr:col>28</xdr:col>
      <xdr:colOff>402301</xdr:colOff>
      <xdr:row>98</xdr:row>
      <xdr:rowOff>359372</xdr:rowOff>
    </xdr:to>
    <xdr:pic>
      <xdr:nvPicPr>
        <xdr:cNvPr id="24" name="Obraz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31794450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126</xdr:row>
      <xdr:rowOff>180975</xdr:rowOff>
    </xdr:from>
    <xdr:to>
      <xdr:col>28</xdr:col>
      <xdr:colOff>402301</xdr:colOff>
      <xdr:row>126</xdr:row>
      <xdr:rowOff>359372</xdr:rowOff>
    </xdr:to>
    <xdr:pic>
      <xdr:nvPicPr>
        <xdr:cNvPr id="25" name="Obraz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40757475"/>
          <a:ext cx="368011" cy="166967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43</xdr:row>
      <xdr:rowOff>180975</xdr:rowOff>
    </xdr:from>
    <xdr:to>
      <xdr:col>28</xdr:col>
      <xdr:colOff>402301</xdr:colOff>
      <xdr:row>43</xdr:row>
      <xdr:rowOff>359372</xdr:rowOff>
    </xdr:to>
    <xdr:pic>
      <xdr:nvPicPr>
        <xdr:cNvPr id="26" name="Obraz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13725525"/>
          <a:ext cx="368011" cy="1669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fabijanski.slawomir\Ustawienia%20lokalne\Temporary%20Internet%20Files\Content.Outlook\DG96LPXC\WoPP_rozwoj_V5_03_2015_ukrywanie_N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fabijanski.slawomir\Ustawienia%20lokalne\Temporary%20Internet%20Files\Content.Outlook\DG96LPXC\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brodecka.dorota\Ustawienia%20lokalne\Temporary%20Internet%20Files\Content.Outlook\MPWFHIY1\Osw_MSP_Rozwoj_v21_07_20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fabijanski.slawomir\Ustawienia%20lokalne\Temporary%20Internet%20Files\Content.Outlook\DG96LPXC\WoPP_rozwoj_V5_03_2015_ukrywanie_N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AppData/Local/Microsoft/Windows/INetCache/Content.Outlook/KFUZCM4W/WoPP_19_2_IW_4.1_r%20OPINIOWANIE%20wersja%20DB.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BZD/WL/01_PROW%202014-2020/01_Procedury%20i%20Wnioski/01_WoPP/02_WoPP_19.2/WoPP_premie/1.4_WoPP_P_19.2/WoPP_19.2_P_1.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inne%20ni&#380;%20LGD%20i%20w&#322;asne\Kopia%20WoPP_9%202_inne%209%2011%202015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Users/krol.agnieszka2/Desktop/WoPP_19%202_1.4roboczyproj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PR_GRAN_020116\03_WoPP_19.2G_1.2r_po_MRiRW_050216\181115\Kopia%20Kopia%20WoPP_9%202_inne%201%202_22%2010%202015%20(2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plucinska.irena\Pulpit\181115\Kopia%20Kopia%20WoPP_9%202_inne%201%202_22%2010%202015%20(2)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schwartz.katarzyna\Ustawienia%20lokalne\Temporary%20Internet%20Files\Content.Outlook\ZGIVX5FB\Kopia%20WoPP_9%202_inne%201%202_22%2010%202015%20(2)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schwartz.katarzyna\Ustawienia%20lokalne\Temporary%20Internet%20Files\Content.Outlook\ZGIVX5FB\Kopia%20WoPP_9%202_inne%201%202_22%2010%202015%20(2)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inki%20do%20katalog&#243;w%20z%20wzorami%20wniosk&#243;w/WoPP_192_P_4z/WoPP_19_2_P_41_dla_Agi_O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BZD/WL/01_PROW%202014-2020/01_Procedury%20i%20Wnioski/01_WoPP/02_WoPP_19.2/WoPP_inne%20ni&#380;%20LGD%20i%20w&#322;asne/1.2_WoPP_19.2_inne_w&#322;_po%20uwagach%20ARiMR/WoPP_19%202_v_1.2_inne_24%2012%202015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ietrzycka.anna/Desktop/391_aktualizacja/1_WOPP/WoPP_19.2_I_4.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Monika%20Ko&#322;ata\Pisma%202015\0231\0231_2_WOPP_6_4\3_opiniowanie%20MRiRW\WoPP_rozwoj_08_02_2016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ROW\SRDiIT\Monika%20Ko&#322;ata\Pisma%202015\0231\0231_2_WOPP_6_4\3_opiniowanie%20MRiRW\WoPP_rozwoj_08_02_201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brodecka.dorota\Ustawienia%20lokalne\Temporary%20Internet%20Files\Content.Outlook\MPWFHIY1\Osw_MSP_Rozwoj_v21_07_2015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brys.agnieszka/Desktop/PREMIA%20KWIECIEN/wniosek%204.1%20premia%20do%20ministerstwa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UDZIEN.DOMINIKA/Desktop/MA&#321;A%20BAZA%20WIEDZY/WOP%20AGI/WoPP_19.2_P_4.1%20premia%2010.03.2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BZD\WL\00_%20NOWY%20WL\PROW_2014-2020\WNIOSKI%20I%20INSTRUKCJE\p&#322;atno&#347;ciowe\19.3\Wersja%205%20lipiec%20po%20uwagach%20DPiZP%20i%20DAWu\WoP_19.3_2r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2_WoPP_19.2\WoPP_PR_GRAN_020116\03_WoPP_19.2G_1.2r_po_MRiRW_050216\181115\WoPP_19.2_GRANT_191015\14_____WoPP_19.4_v%20zmiana%20szaty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plucinska.irena\Pulpit\181115\WoPP_19.2_GRANT_191015\14_____WoPP_19.4_v%20zmiana%20szaty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GD%20Nowy%20WoPP_19.2_I_3z_171018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obkow.tadeusz/Desktop/Linki%20do%20katalog&#243;w%20z%20wzorami%20wniosk&#243;w/WoPP_193_2z/WoPP_19_3_2z_20101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DD\BZD\WL\01_PROW%202014-2020\01_Procedury%20i%20Wnioski\01_WoPP\01_WoPP_19.1\v1.1_opin_ARiMR\WoPP_19.1_20.03.2015r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ZD\WL\01_PROW%202014-2020\01_Procedury%20i%20Wnioski\01_WoPP\01_WoPP_19.1\v1.1_opin_ARiMR\WoPP_19.1_20.03.2015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świadczenie"/>
      <sheetName val="Lista"/>
      <sheetName val="Załącznik A"/>
      <sheetName val="Załącznik B"/>
      <sheetName val="Załącznik C"/>
    </sheetNames>
    <sheetDataSet>
      <sheetData sheetId="0"/>
      <sheetData sheetId="1">
        <row r="1">
          <cell r="A1" t="str">
            <v>(wybierz z listy)</v>
          </cell>
        </row>
        <row r="2">
          <cell r="A2" t="str">
            <v>mikroprzedsiębiorstwem</v>
          </cell>
        </row>
        <row r="3">
          <cell r="A3" t="str">
            <v>małym przedsiębiorstwem</v>
          </cell>
        </row>
        <row r="4">
          <cell r="A4" t="str">
            <v>średnim przedsiębiorstwem</v>
          </cell>
        </row>
        <row r="6">
          <cell r="A6" t="str">
            <v>(wybierz z listy)</v>
          </cell>
        </row>
        <row r="7">
          <cell r="A7" t="str">
            <v>TAK</v>
          </cell>
        </row>
        <row r="8">
          <cell r="A8" t="str">
            <v>NIE</v>
          </cell>
        </row>
        <row r="10">
          <cell r="A10" t="str">
            <v>(wybierz z listy)</v>
          </cell>
        </row>
        <row r="11">
          <cell r="A11" t="str">
            <v xml:space="preserve">przedsiębiorstwo posiada większość praw głosu w innym przedsiębiorstwie z tytułu roli udziałowca lub członka  </v>
          </cell>
        </row>
        <row r="12">
          <cell r="A12" t="str">
            <v>przedsiębiorstwo ma prawo wyznaczyć lub odwołać większość członków organu administracyjnego, zarządzającego lub nadzorczego innego przedsiębiorstwa</v>
          </cell>
        </row>
        <row r="13">
          <cell r="A13" t="str">
            <v>przedsiębiorstwo ma prawo wywierać dominujący wpływ na inne przedsiębiorstwo zgodnie z umową zawartą z tym przedsiębiorstwem lub postanowieniami w jego statucie lub umowie spółki</v>
          </cell>
        </row>
        <row r="14">
          <cell r="A14" t="str">
            <v>przedsiębiorstwo będące udziałowcem lub członkiem innego przedsiębiorstwa kontroluje samodzielnie, zgodnie z umową z innymi udziałowcami lub członkami tego przedsiębiorstwa, większość praw głosu udziałowców lub członków w tym przedsiębiorstwie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B_VIII"/>
      <sheetName val="B_IX"/>
      <sheetName val="B_X"/>
      <sheetName val="Zal_B_VII_B3"/>
      <sheetName val="Zal_B_VII_B6"/>
      <sheetName val="Zal_B_VII_B71"/>
      <sheetName val="Arkusz2"/>
      <sheetName val="Zal_B_VII_B111"/>
      <sheetName val="Zal_B_VII_B112"/>
      <sheetName val="Zal_B_VII_B15"/>
      <sheetName val="Zal_B_VII_D1"/>
      <sheetName val="Zal_B_VII_D3"/>
    </sheetNames>
    <sheetDataSet>
      <sheetData sheetId="0" refreshError="1"/>
      <sheetData sheetId="1">
        <row r="27">
          <cell r="N27" t="str">
            <v>(wybierz z listy)</v>
          </cell>
        </row>
      </sheetData>
      <sheetData sheetId="2"/>
      <sheetData sheetId="3">
        <row r="24">
          <cell r="A24" t="str">
            <v>3.3 Łączna kwota otrzymanej pomocy (suma pól od 3.2.2.1 do ...)</v>
          </cell>
        </row>
      </sheetData>
      <sheetData sheetId="4" refreshError="1"/>
      <sheetData sheetId="5"/>
      <sheetData sheetId="6" refreshError="1"/>
      <sheetData sheetId="7" refreshError="1"/>
      <sheetData sheetId="8"/>
      <sheetData sheetId="9"/>
      <sheetData sheetId="10"/>
      <sheetData sheetId="11" refreshError="1"/>
      <sheetData sheetId="12">
        <row r="25">
          <cell r="A25" t="str">
            <v>1.1.5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a A"/>
      <sheetName val="Sekcje_B_I_II "/>
      <sheetName val="Sekcje_B_III."/>
      <sheetName val=" IV ZRZ"/>
      <sheetName val="V.Załączniki"/>
      <sheetName val="VI Oświadcz. "/>
      <sheetName val="Zał. B3 ośw_Właściciel"/>
      <sheetName val="Zał.A2_2"/>
      <sheetName val="Zał.B.5_minimis"/>
      <sheetName val="Sekcje_B_6 minimis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V"/>
      <sheetName val="Sekcja_V.ZRF"/>
      <sheetName val="Sekcja_VI.Opis"/>
      <sheetName val="Sekcja_VII.Załączniki (2)"/>
      <sheetName val="Sekcja_VIII.Oświadcz."/>
      <sheetName val="Zał. nr 25"/>
      <sheetName val="Zał. nr 12"/>
      <sheetName val="Oświadczenie_zał.17"/>
      <sheetName val="ośw_zał.17 A"/>
      <sheetName val="ośw_zał.17 B"/>
      <sheetName val="ośw_zał.17 C"/>
      <sheetName val="Arkusz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A LGD"/>
      <sheetName val="Sekcje_B_I_II Identyf wniosk"/>
      <sheetName val="Sekcje_B_III. Opis operacji"/>
      <sheetName val="Sekcje_B_IV Plan finans"/>
      <sheetName val="Sekcja_B_V_ZRFF"/>
      <sheetName val="Sekcja_B_VI_Opis zadań"/>
      <sheetName val="Sekcja_VII.Załączniki"/>
      <sheetName val="Sekcja_B.VII Oświadcz."/>
      <sheetName val="Zał. B3 ośw_Właściciel"/>
      <sheetName val="Zał.B.8_minimis"/>
      <sheetName val="Zał B.18a_Oświad.VAT"/>
      <sheetName val="Zał B.18b_Oświad.VAT"/>
      <sheetName val="Zał. D.2_Ośw.następcy"/>
      <sheetName val="Arkusz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II"/>
      <sheetName val="Sekcje_III (2)"/>
      <sheetName val="Sekcje_IV"/>
      <sheetName val="Sekcja_V.ZRF"/>
      <sheetName val="Sekcja_VI.Opis"/>
      <sheetName val="Sekcja_VII.Załączniki (2)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II"/>
      <sheetName val="Sekcje_III (2)"/>
      <sheetName val="Sekcje_IV"/>
      <sheetName val="Sekcja_V.ZRF"/>
      <sheetName val="Sekcja_VI.Opis"/>
      <sheetName val="Sekcja_VII.Załączniki (2)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II (2)"/>
      <sheetName val="Sekcje_IV"/>
      <sheetName val="Sekcja_V.ZRF"/>
      <sheetName val="Sekcja_VI.Opis"/>
      <sheetName val="Sekcja_VII.Załączniki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II (2)"/>
      <sheetName val="Sekcje_IV"/>
      <sheetName val="Sekcja_V.ZRF"/>
      <sheetName val="Sekcja_VI.Opis"/>
      <sheetName val="Sekcja_VII.Załączniki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Zal_B_IV_A6"/>
      <sheetName val="Zal_B_IV_A8"/>
      <sheetName val="Zal_B_IV_A9.1"/>
      <sheetName val="Zal_B_IV_C1"/>
      <sheetName val="Zal_B_IV_C3"/>
    </sheetNames>
    <sheetDataSet>
      <sheetData sheetId="0"/>
      <sheetData sheetId="1"/>
      <sheetData sheetId="2">
        <row r="110">
          <cell r="A110" t="str">
            <v>11.4 Łączna kwota otrzymanej pomocy (suma pól od 11.3.1 do ...)</v>
          </cell>
        </row>
      </sheetData>
      <sheetData sheetId="3">
        <row r="36">
          <cell r="A36" t="str">
            <v xml:space="preserve">RAZEM: </v>
          </cell>
        </row>
      </sheetData>
      <sheetData sheetId="4"/>
      <sheetData sheetId="5"/>
      <sheetData sheetId="6"/>
      <sheetData sheetId="7"/>
      <sheetData sheetId="8"/>
      <sheetData sheetId="9">
        <row r="21">
          <cell r="A21" t="str">
            <v>1.1.3</v>
          </cell>
        </row>
        <row r="48">
          <cell r="A48" t="str">
            <v>1.2.3</v>
          </cell>
        </row>
        <row r="74">
          <cell r="A74" t="str">
            <v>1.3.3</v>
          </cell>
        </row>
        <row r="99">
          <cell r="A99" t="str">
            <v>1.4.3</v>
          </cell>
        </row>
        <row r="125">
          <cell r="A125" t="str">
            <v>1.5.3</v>
          </cell>
        </row>
      </sheetData>
      <sheetData sheetId="10"/>
      <sheetData sheetId="1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A"/>
      <sheetName val="Sekcje_B_I_II"/>
      <sheetName val="Sekcje_B_III."/>
      <sheetName val="Sekcje_B_IV"/>
      <sheetName val="Sekcja_B_V_ZRFF"/>
      <sheetName val="Sekcja_B_VI_Opis"/>
      <sheetName val="Sekcja_VII.Załączniki (2)"/>
      <sheetName val="Sekcja_B.VII Oświadcz."/>
      <sheetName val="Zał. B3 ośw_Właściciel"/>
      <sheetName val="zał. B.5 wielkość przeds"/>
      <sheetName val="zał.B .5.a wilkość przeds"/>
      <sheetName val="zał.B5b wilkość przeds"/>
      <sheetName val="zał.B5c wilkość przeds"/>
      <sheetName val="Zał B.19a_Oświad.VAT"/>
      <sheetName val="Zał B.19b_Oświad.VAT"/>
      <sheetName val="Zał.13_minimi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B_VIII"/>
      <sheetName val="Zal_B_VII_B3"/>
      <sheetName val="Zal_B_VII_B8"/>
      <sheetName val="Zal_B_VII_B91"/>
      <sheetName val="Zal_B_VII_B131"/>
      <sheetName val="Zal_B_VII_B132"/>
      <sheetName val="Zal_B_VII_B17"/>
      <sheetName val="Zal_B_VII_D2"/>
    </sheetNames>
    <sheetDataSet>
      <sheetData sheetId="0"/>
      <sheetData sheetId="1">
        <row r="27">
          <cell r="N27" t="str">
            <v>(wybierz z listy)</v>
          </cell>
        </row>
      </sheetData>
      <sheetData sheetId="2"/>
      <sheetData sheetId="3">
        <row r="24">
          <cell r="A24" t="str">
            <v>3.3 Łączna kwota otrzymanej pomocy (suma pól od 3.2.2.1 do ...)</v>
          </cell>
        </row>
      </sheetData>
      <sheetData sheetId="4">
        <row r="20">
          <cell r="B20" t="str">
            <v>Suma</v>
          </cell>
        </row>
      </sheetData>
      <sheetData sheetId="5"/>
      <sheetData sheetId="6"/>
      <sheetData sheetId="7"/>
      <sheetData sheetId="8"/>
      <sheetData sheetId="9"/>
      <sheetData sheetId="10">
        <row r="29">
          <cell r="A29" t="str">
            <v>1.1.5</v>
          </cell>
        </row>
      </sheetData>
      <sheetData sheetId="11"/>
      <sheetData sheetId="12"/>
      <sheetData sheetId="13"/>
      <sheetData sheetId="1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pisZadań"/>
      <sheetName val="Zał. 3 oświad_współ"/>
      <sheetName val="zał.4 następca_nabywca"/>
      <sheetName val="zał.4 następca_prawny"/>
      <sheetName val="zał.5 oświad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(wybierz z listy)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pisZadań"/>
      <sheetName val="Zał. 3 oświad_współ"/>
      <sheetName val="zał.4 następca_nabywca"/>
      <sheetName val="zał.4 następca_prawny"/>
      <sheetName val="zał.5 oświad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(wybierz z listy)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świadczenie"/>
      <sheetName val="Lista"/>
      <sheetName val="Załącznik A"/>
      <sheetName val="Załącznik B"/>
      <sheetName val="Załącznik C"/>
    </sheetNames>
    <sheetDataSet>
      <sheetData sheetId="0"/>
      <sheetData sheetId="1">
        <row r="1">
          <cell r="A1" t="str">
            <v>(wybierz z listy)</v>
          </cell>
        </row>
        <row r="2">
          <cell r="A2" t="str">
            <v>mikroprzedsiębiorstwem</v>
          </cell>
        </row>
        <row r="3">
          <cell r="A3" t="str">
            <v>małym przedsiębiorstwem</v>
          </cell>
        </row>
        <row r="4">
          <cell r="A4" t="str">
            <v>średnim przedsiębiorstwem</v>
          </cell>
        </row>
        <row r="10">
          <cell r="A10" t="str">
            <v>(wybierz z listy)</v>
          </cell>
        </row>
        <row r="11">
          <cell r="A11" t="str">
            <v xml:space="preserve">przedsiębiorstwo posiada większość praw głosu w innym przedsiębiorstwie z tytułu roli udziałowca lub członka  </v>
          </cell>
        </row>
        <row r="12">
          <cell r="A12" t="str">
            <v>przedsiębiorstwo ma prawo wyznaczyć lub odwołać większość członków organu administracyjnego, zarządzającego lub nadzorczego innego przedsiębiorstwa</v>
          </cell>
        </row>
        <row r="13">
          <cell r="A13" t="str">
            <v>przedsiębiorstwo ma prawo wywierać dominujący wpływ na inne przedsiębiorstwo zgodnie z umową zawartą z tym przedsiębiorstwem lub postanowieniami w jego statucie lub umowie spółki</v>
          </cell>
        </row>
        <row r="14">
          <cell r="A14" t="str">
            <v>przedsiębiorstwo będące udziałowcem lub członkiem innego przedsiębiorstwa kontroluje samodzielnie, zgodnie z umową z innymi udziałowcami lub członkami tego przedsiębiorstwa, większość praw głosu udziałowców lub członków w tym przedsiębiorstwie</v>
          </cell>
        </row>
      </sheetData>
      <sheetData sheetId="2"/>
      <sheetData sheetId="3"/>
      <sheetData sheetId="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B_VII"/>
      <sheetName val="Zal_B_IV_A6"/>
      <sheetName val="Zal_B_IV_A8"/>
      <sheetName val="Zal_B_IV_A9.1"/>
      <sheetName val="Zal_B_IV_C1"/>
      <sheetName val="Zal_B_IV_C3"/>
    </sheetNames>
    <sheetDataSet>
      <sheetData sheetId="0" refreshError="1"/>
      <sheetData sheetId="1" refreshError="1"/>
      <sheetData sheetId="2" refreshError="1"/>
      <sheetData sheetId="3">
        <row r="36">
          <cell r="A36" t="str">
            <v xml:space="preserve">RAZEM: 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5">
          <cell r="A25" t="str">
            <v>1.1.3</v>
          </cell>
        </row>
        <row r="52">
          <cell r="A52" t="str">
            <v>1.2.3</v>
          </cell>
        </row>
        <row r="78">
          <cell r="A78" t="str">
            <v>1.3.3</v>
          </cell>
        </row>
        <row r="103">
          <cell r="A103" t="str">
            <v>1.4.3</v>
          </cell>
        </row>
        <row r="129">
          <cell r="A129" t="str">
            <v>1.5.3</v>
          </cell>
        </row>
      </sheetData>
      <sheetData sheetId="10" refreshError="1"/>
      <sheetData sheetId="11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_I_II"/>
      <sheetName val="B_III"/>
      <sheetName val="B_IV"/>
      <sheetName val="B_V"/>
      <sheetName val="B_VI"/>
      <sheetName val="Zal_B_IV_A6"/>
      <sheetName val="Zal_B_IV_A8"/>
      <sheetName val="Zal_B_IV_A9.1"/>
      <sheetName val="Zal_B_IV_C3"/>
    </sheetNames>
    <sheetDataSet>
      <sheetData sheetId="0"/>
      <sheetData sheetId="1"/>
      <sheetData sheetId="2"/>
      <sheetData sheetId="3">
        <row r="37">
          <cell r="A37" t="str">
            <v xml:space="preserve">RAZEM: </v>
          </cell>
        </row>
      </sheetData>
      <sheetData sheetId="4"/>
      <sheetData sheetId="5"/>
      <sheetData sheetId="6"/>
      <sheetData sheetId="7"/>
      <sheetData sheetId="8">
        <row r="21">
          <cell r="A21" t="str">
            <v>1.1.3</v>
          </cell>
        </row>
        <row r="48">
          <cell r="A48" t="str">
            <v>1.2.3</v>
          </cell>
        </row>
        <row r="74">
          <cell r="A74" t="str">
            <v>1.3.3</v>
          </cell>
        </row>
        <row r="99">
          <cell r="A99" t="str">
            <v>1.4.3</v>
          </cell>
        </row>
        <row r="125">
          <cell r="A125" t="str">
            <v>1.5.3</v>
          </cell>
        </row>
      </sheetData>
      <sheetData sheetId="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_V"/>
      <sheetName val="VA_WF"/>
      <sheetName val="VI_ZRF"/>
      <sheetName val="VII_Wskazn"/>
      <sheetName val="VIII_Info_Zalacz"/>
      <sheetName val="IX_Ośw. dot. przetw. danych os."/>
      <sheetName val="X_Oświadczenie Beneficjenta"/>
      <sheetName val="Zal_VIII_A15"/>
      <sheetName val="Zal_VIII_A16"/>
      <sheetName val="Zal_VIII_A17"/>
      <sheetName val="Oświad. do Zal_A17"/>
      <sheetName val="Zal_VIII_A 20_Opis_Projektu"/>
    </sheetNames>
    <sheetDataSet>
      <sheetData sheetId="0" refreshError="1"/>
      <sheetData sheetId="1">
        <row r="22">
          <cell r="I22" t="str">
            <v>RAZEM:</v>
          </cell>
        </row>
      </sheetData>
      <sheetData sheetId="2">
        <row r="11">
          <cell r="A11" t="str">
            <v>Suma A.</v>
          </cell>
        </row>
        <row r="16">
          <cell r="A16" t="str">
            <v>Suma B.</v>
          </cell>
        </row>
        <row r="21">
          <cell r="A21" t="str">
            <v>Suma C.</v>
          </cell>
        </row>
        <row r="22">
          <cell r="A22" t="str">
            <v>Suma I</v>
          </cell>
        </row>
        <row r="27">
          <cell r="A27" t="str">
            <v>Suma II</v>
          </cell>
        </row>
        <row r="28">
          <cell r="A28" t="str">
            <v xml:space="preserve">III. Suma kosztów kwalifikowalnych operacji (I+II) </v>
          </cell>
        </row>
      </sheetData>
      <sheetData sheetId="3" refreshError="1"/>
      <sheetData sheetId="4">
        <row r="39">
          <cell r="A39" t="str">
            <v>RAZEM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-III"/>
      <sheetName val="V_oświadcz"/>
    </sheetNames>
    <sheetDataSet>
      <sheetData sheetId="0"/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-III"/>
      <sheetName val="V_oświadcz"/>
    </sheetNames>
    <sheetDataSet>
      <sheetData sheetId="0"/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.I-II"/>
      <sheetName val="B.III"/>
      <sheetName val="B.IV"/>
      <sheetName val="B_V"/>
      <sheetName val="B.VI"/>
      <sheetName val="B.VII"/>
      <sheetName val="B.VIII"/>
      <sheetName val="Zał.B.VII.B.3"/>
      <sheetName val="Zał.B.VII.B.8"/>
      <sheetName val="Zał.B.VII.B.9.1"/>
      <sheetName val="Zał.B.VII.B.13.1"/>
      <sheetName val="Zał.B.VII.B.13.2"/>
      <sheetName val="Zał.B.VII.B.17"/>
      <sheetName val="Zał.B.VII.D.2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1">
          <cell r="B31" t="str">
            <v>Suma</v>
          </cell>
        </row>
        <row r="44">
          <cell r="B44" t="str">
            <v>Suma</v>
          </cell>
        </row>
        <row r="45">
          <cell r="B45" t="str">
            <v>Suma I</v>
          </cell>
        </row>
        <row r="51">
          <cell r="B51" t="str">
            <v>Suma II.I</v>
          </cell>
        </row>
        <row r="56">
          <cell r="B56" t="str">
            <v>Suma II.II</v>
          </cell>
        </row>
        <row r="61">
          <cell r="B61" t="str">
            <v>Suma II.III</v>
          </cell>
        </row>
        <row r="62">
          <cell r="B62" t="str">
            <v>Suma II</v>
          </cell>
        </row>
        <row r="67">
          <cell r="B67" t="str">
            <v xml:space="preserve">Suma III </v>
          </cell>
        </row>
        <row r="68">
          <cell r="B68" t="str">
            <v>IV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_III"/>
      <sheetName val="III_8_Wskazn"/>
      <sheetName val="III_IV"/>
      <sheetName val="V_ZRF"/>
      <sheetName val="VI_Opis_rzeczowy"/>
      <sheetName val="VII_Info_Zalacz"/>
      <sheetName val="VIII_Osw_podmitu"/>
      <sheetName val="Zal_5_Osw_partn_proj"/>
      <sheetName val="Zal_5a_Inf_RODO"/>
      <sheetName val="Zal_8_Osw_wlasc_nier"/>
      <sheetName val="Zal_8a_Inf_RODO_2"/>
      <sheetName val="Zal_9_Osw_VAT"/>
      <sheetName val="Zal_19_Osw_peln_osoba_upow"/>
    </sheetNames>
    <sheetDataSet>
      <sheetData sheetId="0"/>
      <sheetData sheetId="1"/>
      <sheetData sheetId="2">
        <row r="67">
          <cell r="A67" t="str">
            <v>14.4 Razem</v>
          </cell>
        </row>
      </sheetData>
      <sheetData sheetId="3">
        <row r="57">
          <cell r="A57" t="str">
            <v>Suma I</v>
          </cell>
        </row>
      </sheetData>
      <sheetData sheetId="4">
        <row r="13">
          <cell r="E13" t="str">
            <v>Razem:</v>
          </cell>
        </row>
      </sheetData>
      <sheetData sheetId="5">
        <row r="31">
          <cell r="A31" t="str">
            <v>RAZEM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  <sheetName val="II_Id_ OPERACJI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_plan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"/>
      <sheetName val="II"/>
      <sheetName val="III_zał."/>
      <sheetName val="IV_oświadcz"/>
      <sheetName val="zał_plan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8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4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0.bin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Relationship Id="rId4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32.bin"/><Relationship Id="rId1" Type="http://schemas.openxmlformats.org/officeDocument/2006/relationships/printerSettings" Target="../printerSettings/printerSettings31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5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8.bin"/><Relationship Id="rId2" Type="http://schemas.openxmlformats.org/officeDocument/2006/relationships/printerSettings" Target="../printerSettings/printerSettings37.bin"/><Relationship Id="rId1" Type="http://schemas.openxmlformats.org/officeDocument/2006/relationships/printerSettings" Target="../printerSettings/printerSettings3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0.bin"/><Relationship Id="rId1" Type="http://schemas.openxmlformats.org/officeDocument/2006/relationships/printerSettings" Target="../printerSettings/printerSettings3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4.bin"/><Relationship Id="rId2" Type="http://schemas.openxmlformats.org/officeDocument/2006/relationships/printerSettings" Target="../printerSettings/printerSettings43.bin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0"/>
  <sheetViews>
    <sheetView showGridLines="0" tabSelected="1" view="pageBreakPreview" zoomScaleNormal="100" zoomScaleSheetLayoutView="100" zoomScalePageLayoutView="110" workbookViewId="0">
      <selection activeCell="A51" sqref="A51:O51"/>
    </sheetView>
  </sheetViews>
  <sheetFormatPr defaultColWidth="9.140625" defaultRowHeight="12"/>
  <cols>
    <col min="1" max="1" width="16.5703125" style="53" customWidth="1"/>
    <col min="2" max="3" width="3.5703125" style="53" customWidth="1"/>
    <col min="4" max="4" width="11.5703125" style="53" customWidth="1"/>
    <col min="5" max="5" width="3.5703125" style="53" customWidth="1"/>
    <col min="6" max="6" width="13.5703125" style="53" customWidth="1"/>
    <col min="7" max="7" width="1.5703125" style="53" customWidth="1"/>
    <col min="8" max="8" width="3.5703125" style="53" customWidth="1"/>
    <col min="9" max="9" width="13.5703125" style="53" customWidth="1"/>
    <col min="10" max="10" width="3.5703125" style="53" customWidth="1"/>
    <col min="11" max="11" width="13.5703125" style="53" customWidth="1"/>
    <col min="12" max="12" width="3.5703125" style="53" customWidth="1"/>
    <col min="13" max="13" width="13.5703125" style="53" customWidth="1"/>
    <col min="14" max="14" width="9.5703125" style="53" customWidth="1"/>
    <col min="15" max="15" width="3.5703125" style="53" customWidth="1"/>
    <col min="16" max="16" width="5.5703125" style="53" customWidth="1"/>
    <col min="17" max="17" width="33" style="53" customWidth="1"/>
    <col min="18" max="16384" width="9.140625" style="53"/>
  </cols>
  <sheetData>
    <row r="1" spans="1:15" ht="12.75">
      <c r="F1" s="903"/>
      <c r="G1" s="904"/>
      <c r="H1" s="904"/>
      <c r="I1" s="904"/>
      <c r="J1" s="904"/>
      <c r="K1" s="904"/>
      <c r="L1" s="904"/>
      <c r="M1" s="904"/>
      <c r="N1" s="904"/>
      <c r="O1" s="904"/>
    </row>
    <row r="2" spans="1:15" ht="15.95" customHeight="1">
      <c r="A2" s="907" t="s">
        <v>875</v>
      </c>
      <c r="B2" s="907"/>
      <c r="C2" s="907"/>
      <c r="D2" s="907"/>
      <c r="E2" s="907"/>
      <c r="F2" s="907"/>
      <c r="G2" s="907"/>
      <c r="H2" s="907"/>
      <c r="I2" s="907"/>
      <c r="K2" s="546"/>
      <c r="L2" s="546"/>
      <c r="M2" s="547" t="s">
        <v>140</v>
      </c>
      <c r="N2" s="908" t="s">
        <v>436</v>
      </c>
      <c r="O2" s="909"/>
    </row>
    <row r="3" spans="1:15" ht="69.95" customHeight="1">
      <c r="A3" s="907"/>
      <c r="B3" s="907"/>
      <c r="C3" s="907"/>
      <c r="D3" s="907"/>
      <c r="E3" s="907"/>
      <c r="F3" s="907"/>
      <c r="G3" s="907"/>
      <c r="H3" s="907"/>
      <c r="I3" s="907"/>
      <c r="J3" s="548"/>
      <c r="K3" s="910"/>
      <c r="L3" s="910"/>
      <c r="M3" s="910"/>
      <c r="N3" s="910"/>
      <c r="O3" s="910"/>
    </row>
    <row r="4" spans="1:15" ht="24" customHeight="1">
      <c r="A4" s="907"/>
      <c r="B4" s="907"/>
      <c r="C4" s="907"/>
      <c r="D4" s="907"/>
      <c r="E4" s="907"/>
      <c r="F4" s="907"/>
      <c r="G4" s="907"/>
      <c r="H4" s="907"/>
      <c r="I4" s="907"/>
      <c r="J4" s="548"/>
      <c r="K4" s="888" t="s">
        <v>191</v>
      </c>
      <c r="L4" s="888"/>
      <c r="M4" s="888"/>
      <c r="N4" s="888"/>
      <c r="O4" s="888"/>
    </row>
    <row r="5" spans="1:15" s="92" customFormat="1" ht="21.95" customHeight="1">
      <c r="A5" s="907"/>
      <c r="B5" s="907"/>
      <c r="C5" s="907"/>
      <c r="D5" s="907"/>
      <c r="E5" s="907"/>
      <c r="F5" s="907"/>
      <c r="G5" s="907"/>
      <c r="H5" s="907"/>
      <c r="I5" s="907"/>
      <c r="J5" s="548"/>
      <c r="K5" s="890" t="s">
        <v>823</v>
      </c>
      <c r="L5" s="890"/>
      <c r="M5" s="549"/>
      <c r="N5" s="550"/>
    </row>
    <row r="6" spans="1:15" s="92" customFormat="1" ht="27" customHeight="1">
      <c r="A6" s="907"/>
      <c r="B6" s="907"/>
      <c r="C6" s="907"/>
      <c r="D6" s="907"/>
      <c r="E6" s="907"/>
      <c r="F6" s="907"/>
      <c r="G6" s="907"/>
      <c r="H6" s="907"/>
      <c r="I6" s="907"/>
      <c r="J6" s="548"/>
      <c r="K6" s="911"/>
      <c r="L6" s="911"/>
      <c r="M6" s="551"/>
      <c r="N6" s="551"/>
    </row>
    <row r="7" spans="1:15" s="559" customFormat="1" ht="21.95" customHeight="1">
      <c r="A7" s="525"/>
      <c r="B7" s="552" t="s">
        <v>155</v>
      </c>
      <c r="C7" s="553"/>
      <c r="D7" s="554" t="s">
        <v>824</v>
      </c>
      <c r="E7" s="555"/>
      <c r="F7" s="555"/>
      <c r="G7" s="556" t="s">
        <v>116</v>
      </c>
      <c r="H7" s="557"/>
      <c r="I7" s="558"/>
      <c r="J7" s="558"/>
      <c r="K7" s="912"/>
      <c r="L7" s="913"/>
      <c r="M7" s="899"/>
      <c r="N7" s="900"/>
      <c r="O7" s="900"/>
    </row>
    <row r="8" spans="1:15" ht="9.9499999999999993" customHeight="1">
      <c r="A8" s="888" t="s">
        <v>825</v>
      </c>
      <c r="B8" s="888"/>
      <c r="C8" s="888"/>
      <c r="D8" s="888"/>
      <c r="E8" s="888"/>
      <c r="F8" s="888"/>
      <c r="G8" s="888"/>
      <c r="H8" s="888"/>
      <c r="I8" s="888"/>
      <c r="J8" s="210"/>
      <c r="K8" s="914" t="s">
        <v>826</v>
      </c>
      <c r="L8" s="914"/>
      <c r="M8" s="879" t="s">
        <v>827</v>
      </c>
      <c r="N8" s="879"/>
      <c r="O8" s="879"/>
    </row>
    <row r="9" spans="1:15" ht="12" customHeight="1">
      <c r="A9" s="888"/>
      <c r="B9" s="888"/>
      <c r="C9" s="888"/>
      <c r="D9" s="888"/>
      <c r="E9" s="888"/>
      <c r="F9" s="888"/>
      <c r="G9" s="888"/>
      <c r="H9" s="888"/>
      <c r="I9" s="888"/>
      <c r="J9" s="210"/>
      <c r="K9" s="915" t="s">
        <v>828</v>
      </c>
      <c r="L9" s="915"/>
      <c r="M9" s="915"/>
      <c r="N9" s="915"/>
    </row>
    <row r="10" spans="1:15" s="52" customFormat="1" ht="24" customHeight="1">
      <c r="A10" s="916" t="s">
        <v>829</v>
      </c>
      <c r="B10" s="916"/>
      <c r="C10" s="916"/>
      <c r="D10" s="916"/>
      <c r="E10" s="916"/>
      <c r="F10" s="916"/>
      <c r="G10" s="916"/>
      <c r="H10" s="916"/>
      <c r="I10" s="916"/>
      <c r="J10" s="916"/>
      <c r="K10" s="916"/>
      <c r="L10" s="916"/>
      <c r="M10" s="916"/>
      <c r="N10" s="916"/>
      <c r="O10" s="916"/>
    </row>
    <row r="11" spans="1:15" ht="36" customHeight="1">
      <c r="A11" s="905"/>
      <c r="B11" s="905"/>
      <c r="C11" s="905"/>
      <c r="D11" s="905"/>
      <c r="E11" s="905"/>
      <c r="F11" s="905"/>
      <c r="G11" s="905"/>
      <c r="H11" s="905"/>
      <c r="I11" s="905"/>
      <c r="J11" s="521"/>
      <c r="K11" s="906"/>
      <c r="L11" s="906"/>
      <c r="M11" s="906"/>
      <c r="N11" s="906"/>
    </row>
    <row r="12" spans="1:15" ht="21.95" customHeight="1">
      <c r="A12" s="888" t="s">
        <v>291</v>
      </c>
      <c r="B12" s="888"/>
      <c r="C12" s="888"/>
      <c r="D12" s="888"/>
      <c r="E12" s="888"/>
      <c r="F12" s="888"/>
      <c r="G12" s="888"/>
      <c r="H12" s="888"/>
      <c r="I12" s="888"/>
      <c r="J12" s="210"/>
      <c r="K12" s="889"/>
      <c r="L12" s="889"/>
      <c r="M12" s="889"/>
      <c r="N12" s="889"/>
      <c r="O12" s="889"/>
    </row>
    <row r="13" spans="1:15" ht="21.95" customHeight="1">
      <c r="A13" s="839" t="s">
        <v>338</v>
      </c>
      <c r="B13" s="839"/>
      <c r="C13" s="839"/>
      <c r="D13" s="707"/>
      <c r="E13" s="708"/>
      <c r="F13" s="708"/>
      <c r="G13" s="708"/>
      <c r="H13" s="709"/>
      <c r="I13" s="61"/>
      <c r="J13" s="61"/>
      <c r="K13" s="888" t="s">
        <v>411</v>
      </c>
      <c r="L13" s="888"/>
      <c r="M13" s="888"/>
      <c r="N13" s="888"/>
      <c r="O13" s="888"/>
    </row>
    <row r="14" spans="1:15" s="562" customFormat="1" ht="6.95" customHeight="1">
      <c r="A14" s="519"/>
      <c r="B14" s="560"/>
      <c r="C14" s="560"/>
      <c r="D14" s="560"/>
      <c r="E14" s="561"/>
      <c r="F14" s="561"/>
      <c r="G14" s="561"/>
      <c r="H14" s="561"/>
      <c r="I14" s="561"/>
      <c r="J14" s="561"/>
      <c r="K14" s="561"/>
      <c r="L14" s="561"/>
      <c r="M14" s="561"/>
      <c r="N14" s="561"/>
    </row>
    <row r="15" spans="1:15" s="92" customFormat="1" ht="21.95" customHeight="1">
      <c r="A15" s="843" t="s">
        <v>182</v>
      </c>
      <c r="B15" s="844"/>
      <c r="C15" s="844"/>
      <c r="D15" s="844"/>
      <c r="E15" s="844"/>
      <c r="F15" s="844"/>
      <c r="G15" s="844"/>
      <c r="H15" s="844"/>
      <c r="I15" s="845"/>
      <c r="J15" s="519"/>
      <c r="K15" s="890" t="s">
        <v>823</v>
      </c>
      <c r="L15" s="890"/>
      <c r="M15" s="623"/>
      <c r="N15" s="551"/>
    </row>
    <row r="16" spans="1:15" s="92" customFormat="1" ht="27" customHeight="1">
      <c r="A16" s="891"/>
      <c r="B16" s="892"/>
      <c r="C16" s="892"/>
      <c r="D16" s="892"/>
      <c r="E16" s="892"/>
      <c r="F16" s="892"/>
      <c r="G16" s="892"/>
      <c r="H16" s="892"/>
      <c r="I16" s="893"/>
      <c r="J16" s="521"/>
      <c r="K16" s="890"/>
      <c r="L16" s="890"/>
      <c r="M16" s="551"/>
      <c r="N16" s="551"/>
    </row>
    <row r="17" spans="1:15" ht="21.95" customHeight="1">
      <c r="A17" s="891"/>
      <c r="B17" s="892"/>
      <c r="C17" s="892"/>
      <c r="D17" s="892"/>
      <c r="E17" s="892"/>
      <c r="F17" s="892"/>
      <c r="G17" s="892"/>
      <c r="H17" s="892"/>
      <c r="I17" s="893"/>
      <c r="J17" s="522"/>
      <c r="K17" s="897"/>
      <c r="L17" s="898"/>
      <c r="M17" s="899"/>
      <c r="N17" s="900"/>
      <c r="O17" s="900"/>
    </row>
    <row r="18" spans="1:15" ht="9.9499999999999993" customHeight="1">
      <c r="A18" s="891"/>
      <c r="B18" s="892"/>
      <c r="C18" s="892"/>
      <c r="D18" s="892"/>
      <c r="E18" s="892"/>
      <c r="F18" s="892"/>
      <c r="G18" s="892"/>
      <c r="H18" s="892"/>
      <c r="I18" s="893"/>
      <c r="J18" s="521"/>
      <c r="K18" s="879" t="s">
        <v>830</v>
      </c>
      <c r="L18" s="879"/>
      <c r="M18" s="901" t="s">
        <v>827</v>
      </c>
      <c r="N18" s="901"/>
      <c r="O18" s="901"/>
    </row>
    <row r="19" spans="1:15" ht="12" customHeight="1">
      <c r="A19" s="894"/>
      <c r="B19" s="895"/>
      <c r="C19" s="895"/>
      <c r="D19" s="895"/>
      <c r="E19" s="895"/>
      <c r="F19" s="895"/>
      <c r="G19" s="895"/>
      <c r="H19" s="895"/>
      <c r="I19" s="896"/>
      <c r="J19" s="521"/>
      <c r="K19" s="888" t="s">
        <v>831</v>
      </c>
      <c r="L19" s="888"/>
      <c r="M19" s="888"/>
      <c r="N19" s="888"/>
    </row>
    <row r="20" spans="1:15" ht="3.95" customHeight="1">
      <c r="A20" s="521"/>
      <c r="B20" s="521"/>
      <c r="C20" s="521"/>
      <c r="D20" s="521"/>
      <c r="E20" s="521"/>
      <c r="F20" s="521"/>
      <c r="G20" s="521"/>
      <c r="H20" s="521"/>
      <c r="I20" s="521"/>
      <c r="J20" s="521"/>
      <c r="K20" s="521"/>
      <c r="L20" s="521"/>
      <c r="M20" s="521"/>
      <c r="N20" s="521"/>
    </row>
    <row r="21" spans="1:15" ht="20.100000000000001" customHeight="1">
      <c r="A21" s="839" t="s">
        <v>183</v>
      </c>
      <c r="B21" s="839"/>
      <c r="C21" s="839"/>
      <c r="D21" s="705"/>
      <c r="E21" s="710" t="s">
        <v>116</v>
      </c>
      <c r="F21" s="711"/>
      <c r="G21" s="52"/>
      <c r="H21" s="52"/>
      <c r="I21" s="52"/>
      <c r="J21" s="52"/>
      <c r="K21" s="52"/>
      <c r="L21" s="52"/>
      <c r="M21" s="524"/>
      <c r="N21" s="560"/>
    </row>
    <row r="22" spans="1:15" ht="3.95" customHeight="1">
      <c r="A22" s="82"/>
      <c r="B22" s="563"/>
      <c r="C22" s="563"/>
      <c r="D22" s="563"/>
      <c r="E22" s="563"/>
      <c r="F22" s="563"/>
      <c r="G22" s="82"/>
      <c r="H22" s="82"/>
      <c r="I22" s="82"/>
      <c r="J22" s="82"/>
      <c r="K22" s="82"/>
      <c r="L22" s="82"/>
      <c r="M22" s="563"/>
      <c r="N22" s="563"/>
    </row>
    <row r="23" spans="1:15" ht="20.100000000000001" customHeight="1">
      <c r="A23" s="839" t="s">
        <v>292</v>
      </c>
      <c r="B23" s="839"/>
      <c r="C23" s="839"/>
      <c r="D23" s="564" t="s">
        <v>113</v>
      </c>
      <c r="E23" s="867"/>
      <c r="F23" s="868"/>
      <c r="G23" s="521"/>
      <c r="H23" s="564" t="s">
        <v>114</v>
      </c>
      <c r="I23" s="867"/>
      <c r="J23" s="868"/>
      <c r="K23" s="521"/>
      <c r="L23" s="521"/>
      <c r="M23" s="525"/>
      <c r="N23" s="521"/>
    </row>
    <row r="24" spans="1:15" ht="3.95" customHeight="1">
      <c r="A24" s="58"/>
      <c r="B24" s="518"/>
      <c r="C24" s="55"/>
      <c r="D24" s="55"/>
      <c r="E24" s="879"/>
      <c r="F24" s="879"/>
      <c r="G24" s="82"/>
      <c r="H24" s="82"/>
      <c r="I24" s="82"/>
      <c r="J24" s="82"/>
      <c r="K24" s="82"/>
      <c r="L24" s="82"/>
      <c r="M24" s="82"/>
      <c r="N24" s="210"/>
    </row>
    <row r="25" spans="1:15" ht="6" customHeight="1">
      <c r="A25" s="75"/>
      <c r="B25" s="74"/>
      <c r="C25" s="209"/>
      <c r="D25" s="209"/>
      <c r="E25" s="208"/>
      <c r="F25" s="208"/>
      <c r="G25" s="54"/>
      <c r="H25" s="54"/>
      <c r="I25" s="54"/>
      <c r="J25" s="54"/>
      <c r="K25" s="54"/>
      <c r="L25" s="54"/>
      <c r="M25" s="54"/>
      <c r="N25" s="208"/>
      <c r="O25" s="621"/>
    </row>
    <row r="26" spans="1:15" s="92" customFormat="1" ht="20.100000000000001" customHeight="1">
      <c r="A26" s="865" t="s">
        <v>491</v>
      </c>
      <c r="B26" s="865"/>
      <c r="C26" s="865"/>
      <c r="D26" s="566" t="s">
        <v>13</v>
      </c>
      <c r="E26" s="686"/>
      <c r="F26" s="619"/>
      <c r="G26" s="620"/>
      <c r="H26" s="620"/>
      <c r="I26" s="620"/>
      <c r="J26" s="620"/>
      <c r="K26" s="620"/>
      <c r="L26" s="620"/>
      <c r="M26" s="620"/>
      <c r="N26" s="619"/>
    </row>
    <row r="27" spans="1:15" ht="20.100000000000001" customHeight="1">
      <c r="A27" s="866" t="s">
        <v>241</v>
      </c>
      <c r="B27" s="866"/>
      <c r="C27" s="866"/>
      <c r="D27" s="866"/>
      <c r="E27" s="866"/>
      <c r="F27" s="866"/>
      <c r="G27" s="866"/>
      <c r="H27" s="866"/>
      <c r="I27" s="866"/>
      <c r="J27" s="876"/>
      <c r="K27" s="876"/>
      <c r="L27" s="877"/>
      <c r="M27" s="878"/>
      <c r="N27" s="210"/>
    </row>
    <row r="28" spans="1:15" ht="12" customHeight="1">
      <c r="A28" s="866"/>
      <c r="B28" s="866"/>
      <c r="C28" s="866"/>
      <c r="D28" s="866"/>
      <c r="E28" s="866"/>
      <c r="F28" s="866"/>
      <c r="G28" s="866"/>
      <c r="H28" s="866"/>
      <c r="I28" s="866"/>
      <c r="J28" s="58"/>
      <c r="K28" s="58"/>
      <c r="L28" s="879" t="s">
        <v>115</v>
      </c>
      <c r="M28" s="879"/>
      <c r="N28" s="210"/>
    </row>
    <row r="29" spans="1:15" ht="20.100000000000001" customHeight="1">
      <c r="A29" s="866" t="s">
        <v>293</v>
      </c>
      <c r="B29" s="866"/>
      <c r="C29" s="866"/>
      <c r="D29" s="866"/>
      <c r="E29" s="866"/>
      <c r="F29" s="866"/>
      <c r="G29" s="866"/>
      <c r="H29" s="866"/>
      <c r="I29" s="866"/>
      <c r="J29" s="866"/>
      <c r="K29" s="566" t="s">
        <v>13</v>
      </c>
      <c r="L29" s="686"/>
      <c r="M29" s="82"/>
      <c r="N29" s="210"/>
    </row>
    <row r="30" spans="1:15" ht="6" customHeight="1">
      <c r="A30" s="866"/>
      <c r="B30" s="866"/>
      <c r="C30" s="866"/>
      <c r="D30" s="866"/>
      <c r="E30" s="866"/>
      <c r="F30" s="866"/>
      <c r="G30" s="866"/>
      <c r="H30" s="866"/>
      <c r="I30" s="866"/>
      <c r="J30" s="866"/>
      <c r="K30" s="566"/>
      <c r="L30" s="525"/>
      <c r="M30" s="82"/>
      <c r="N30" s="210"/>
    </row>
    <row r="31" spans="1:15" ht="6" customHeight="1">
      <c r="A31" s="75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54"/>
      <c r="M31" s="54"/>
      <c r="N31" s="208"/>
      <c r="O31" s="621"/>
    </row>
    <row r="32" spans="1:15" ht="20.100000000000001" customHeight="1">
      <c r="A32" s="880" t="s">
        <v>492</v>
      </c>
      <c r="B32" s="880"/>
      <c r="C32" s="880"/>
      <c r="D32" s="880"/>
      <c r="E32" s="880"/>
      <c r="F32" s="880"/>
      <c r="G32" s="880"/>
      <c r="H32" s="880"/>
      <c r="I32" s="880"/>
      <c r="J32" s="880"/>
      <c r="K32" s="880"/>
      <c r="L32" s="880"/>
      <c r="M32" s="880"/>
      <c r="N32" s="566" t="s">
        <v>13</v>
      </c>
      <c r="O32" s="686"/>
    </row>
    <row r="33" spans="1:17" ht="9.9499999999999993" customHeight="1">
      <c r="A33" s="880"/>
      <c r="B33" s="880"/>
      <c r="C33" s="880"/>
      <c r="D33" s="880"/>
      <c r="E33" s="880"/>
      <c r="F33" s="880"/>
      <c r="G33" s="880"/>
      <c r="H33" s="880"/>
      <c r="I33" s="880"/>
      <c r="J33" s="880"/>
      <c r="K33" s="880"/>
      <c r="L33" s="880"/>
      <c r="M33" s="880"/>
      <c r="N33" s="210"/>
    </row>
    <row r="34" spans="1:17" ht="20.100000000000001" customHeight="1">
      <c r="A34" s="839" t="s">
        <v>331</v>
      </c>
      <c r="B34" s="839"/>
      <c r="C34" s="839"/>
      <c r="D34" s="839"/>
      <c r="E34" s="839"/>
      <c r="F34" s="839"/>
      <c r="G34" s="839"/>
      <c r="H34" s="839"/>
      <c r="I34" s="565" t="s">
        <v>13</v>
      </c>
      <c r="J34" s="687"/>
      <c r="K34" s="566" t="s">
        <v>14</v>
      </c>
      <c r="L34" s="686"/>
      <c r="M34" s="521"/>
      <c r="N34" s="52"/>
    </row>
    <row r="35" spans="1:17" ht="3.95" customHeight="1">
      <c r="A35" s="519"/>
      <c r="B35" s="519"/>
      <c r="C35" s="519"/>
      <c r="D35" s="519"/>
      <c r="E35" s="521"/>
      <c r="F35" s="521"/>
      <c r="G35" s="524"/>
      <c r="H35" s="60"/>
      <c r="I35" s="60"/>
      <c r="J35" s="60"/>
      <c r="K35" s="82"/>
      <c r="L35" s="82"/>
      <c r="M35" s="52"/>
      <c r="N35" s="52"/>
    </row>
    <row r="36" spans="1:17" s="92" customFormat="1" ht="21.95" customHeight="1">
      <c r="A36" s="843" t="s">
        <v>197</v>
      </c>
      <c r="B36" s="844"/>
      <c r="C36" s="844"/>
      <c r="D36" s="844"/>
      <c r="E36" s="844"/>
      <c r="F36" s="844"/>
      <c r="G36" s="844"/>
      <c r="H36" s="844"/>
      <c r="I36" s="844"/>
      <c r="J36" s="844"/>
      <c r="K36" s="844"/>
      <c r="L36" s="844"/>
      <c r="M36" s="844"/>
      <c r="N36" s="844"/>
      <c r="O36" s="845"/>
    </row>
    <row r="37" spans="1:17" ht="44.1" customHeight="1">
      <c r="A37" s="881"/>
      <c r="B37" s="882"/>
      <c r="C37" s="882"/>
      <c r="D37" s="882"/>
      <c r="E37" s="882"/>
      <c r="F37" s="882"/>
      <c r="G37" s="882"/>
      <c r="H37" s="882"/>
      <c r="I37" s="882"/>
      <c r="J37" s="882"/>
      <c r="K37" s="882"/>
      <c r="L37" s="882"/>
      <c r="M37" s="882"/>
      <c r="N37" s="882"/>
      <c r="O37" s="883"/>
    </row>
    <row r="38" spans="1:17" ht="0.6" customHeight="1">
      <c r="A38" s="884"/>
      <c r="B38" s="885"/>
      <c r="C38" s="885"/>
      <c r="D38" s="885"/>
      <c r="E38" s="885"/>
      <c r="F38" s="885"/>
      <c r="G38" s="885"/>
      <c r="H38" s="885"/>
      <c r="I38" s="885"/>
      <c r="J38" s="885"/>
      <c r="K38" s="885"/>
      <c r="L38" s="885"/>
      <c r="M38" s="885"/>
      <c r="N38" s="885"/>
      <c r="O38" s="886"/>
      <c r="Q38" s="567" t="s">
        <v>707</v>
      </c>
    </row>
    <row r="39" spans="1:17" ht="6" customHeight="1">
      <c r="A39" s="521"/>
      <c r="B39" s="521"/>
      <c r="C39" s="521"/>
      <c r="D39" s="521"/>
      <c r="E39" s="521"/>
      <c r="F39" s="521"/>
      <c r="G39" s="521"/>
      <c r="H39" s="521"/>
      <c r="I39" s="521"/>
      <c r="J39" s="521"/>
      <c r="K39" s="521"/>
      <c r="L39" s="521"/>
      <c r="M39" s="521"/>
      <c r="N39" s="521"/>
      <c r="Q39" s="567"/>
    </row>
    <row r="40" spans="1:17" s="92" customFormat="1" ht="21.95" customHeight="1">
      <c r="A40" s="887" t="s">
        <v>879</v>
      </c>
      <c r="B40" s="887"/>
      <c r="C40" s="887"/>
      <c r="D40" s="887"/>
      <c r="E40" s="887"/>
      <c r="F40" s="887"/>
      <c r="G40" s="887"/>
      <c r="H40" s="887"/>
      <c r="I40" s="887"/>
      <c r="J40" s="887"/>
      <c r="K40" s="887"/>
      <c r="L40" s="887"/>
      <c r="M40" s="887"/>
      <c r="N40" s="887"/>
    </row>
    <row r="41" spans="1:17" ht="3.95" customHeight="1">
      <c r="A41" s="82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</row>
    <row r="42" spans="1:17" ht="15.95" customHeight="1">
      <c r="A42" s="839" t="s">
        <v>157</v>
      </c>
      <c r="B42" s="839"/>
      <c r="C42" s="839"/>
      <c r="D42" s="839"/>
      <c r="E42" s="839"/>
      <c r="F42" s="839"/>
      <c r="G42" s="839"/>
      <c r="H42" s="839"/>
      <c r="I42" s="839"/>
      <c r="J42" s="839"/>
      <c r="K42" s="839"/>
      <c r="L42" s="839"/>
      <c r="M42" s="839"/>
      <c r="N42" s="839"/>
    </row>
    <row r="43" spans="1:17" ht="3.95" customHeight="1">
      <c r="A43" s="568"/>
      <c r="B43" s="569"/>
      <c r="C43" s="570"/>
      <c r="D43" s="570"/>
      <c r="E43" s="173"/>
      <c r="F43" s="840"/>
      <c r="G43" s="840"/>
      <c r="H43" s="570"/>
      <c r="I43" s="570"/>
      <c r="J43" s="570"/>
      <c r="K43" s="570"/>
      <c r="L43" s="570"/>
      <c r="M43" s="173"/>
      <c r="N43" s="569"/>
    </row>
    <row r="44" spans="1:17" s="60" customFormat="1" ht="20.100000000000001" customHeight="1">
      <c r="A44" s="523" t="s">
        <v>158</v>
      </c>
      <c r="B44" s="687"/>
      <c r="C44" s="571" t="s">
        <v>13</v>
      </c>
      <c r="E44" s="544"/>
      <c r="F44" s="841" t="s">
        <v>159</v>
      </c>
      <c r="G44" s="841"/>
      <c r="H44" s="687"/>
      <c r="I44" s="572" t="s">
        <v>13</v>
      </c>
      <c r="J44" s="544"/>
      <c r="K44" s="573" t="s">
        <v>160</v>
      </c>
      <c r="L44" s="687"/>
      <c r="M44" s="572" t="s">
        <v>13</v>
      </c>
      <c r="N44" s="77"/>
    </row>
    <row r="45" spans="1:17" ht="3.95" customHeight="1">
      <c r="A45" s="574"/>
      <c r="B45" s="79"/>
      <c r="C45" s="543"/>
      <c r="D45" s="79"/>
      <c r="E45" s="536"/>
      <c r="F45" s="536"/>
      <c r="G45" s="536"/>
      <c r="H45" s="536"/>
      <c r="I45" s="536"/>
      <c r="J45" s="536"/>
      <c r="K45" s="575"/>
      <c r="L45" s="575"/>
      <c r="M45" s="575"/>
      <c r="N45" s="575"/>
    </row>
    <row r="46" spans="1:17" s="60" customFormat="1" ht="20.100000000000001" customHeight="1">
      <c r="A46" s="519"/>
      <c r="B46" s="686"/>
      <c r="C46" s="874" t="s">
        <v>185</v>
      </c>
      <c r="D46" s="875"/>
      <c r="E46" s="61"/>
      <c r="F46" s="61"/>
      <c r="G46" s="61"/>
      <c r="H46" s="686"/>
      <c r="I46" s="576" t="s">
        <v>185</v>
      </c>
      <c r="J46" s="61"/>
      <c r="K46" s="61"/>
      <c r="L46" s="686"/>
      <c r="M46" s="571" t="s">
        <v>185</v>
      </c>
      <c r="N46" s="61"/>
    </row>
    <row r="47" spans="1:17" ht="3.95" customHeight="1">
      <c r="A47" s="521"/>
      <c r="B47" s="521"/>
      <c r="C47" s="521"/>
      <c r="D47" s="521"/>
      <c r="E47" s="521"/>
      <c r="F47" s="521"/>
      <c r="G47" s="521"/>
      <c r="H47" s="521"/>
      <c r="I47" s="521"/>
      <c r="J47" s="521"/>
      <c r="K47" s="521"/>
      <c r="L47" s="521"/>
      <c r="M47" s="521"/>
      <c r="N47" s="521"/>
    </row>
    <row r="48" spans="1:17" ht="21.95" customHeight="1">
      <c r="A48" s="843" t="s">
        <v>428</v>
      </c>
      <c r="B48" s="844"/>
      <c r="C48" s="844"/>
      <c r="D48" s="844"/>
      <c r="E48" s="844"/>
      <c r="F48" s="844"/>
      <c r="G48" s="844"/>
      <c r="H48" s="844"/>
      <c r="I48" s="844"/>
      <c r="J48" s="844"/>
      <c r="K48" s="844"/>
      <c r="L48" s="844"/>
      <c r="M48" s="844"/>
      <c r="N48" s="844"/>
      <c r="O48" s="845"/>
    </row>
    <row r="49" spans="1:17" ht="86.25" customHeight="1">
      <c r="A49" s="852"/>
      <c r="B49" s="853"/>
      <c r="C49" s="853"/>
      <c r="D49" s="853"/>
      <c r="E49" s="853"/>
      <c r="F49" s="853"/>
      <c r="G49" s="853"/>
      <c r="H49" s="853"/>
      <c r="I49" s="853"/>
      <c r="J49" s="853"/>
      <c r="K49" s="853"/>
      <c r="L49" s="853"/>
      <c r="M49" s="853"/>
      <c r="N49" s="853"/>
      <c r="O49" s="854"/>
    </row>
    <row r="50" spans="1:17" ht="15.95" customHeight="1">
      <c r="A50" s="855"/>
      <c r="B50" s="856"/>
      <c r="C50" s="856"/>
      <c r="D50" s="856"/>
      <c r="E50" s="856"/>
      <c r="F50" s="856"/>
      <c r="G50" s="856"/>
      <c r="H50" s="856"/>
      <c r="I50" s="856"/>
      <c r="J50" s="856"/>
      <c r="K50" s="856"/>
      <c r="L50" s="856"/>
      <c r="M50" s="856"/>
      <c r="N50" s="856"/>
      <c r="O50" s="857"/>
      <c r="Q50" s="567" t="s">
        <v>707</v>
      </c>
    </row>
    <row r="51" spans="1:17" ht="32.1" customHeight="1">
      <c r="A51" s="858" t="s">
        <v>936</v>
      </c>
      <c r="B51" s="859"/>
      <c r="C51" s="859"/>
      <c r="D51" s="859"/>
      <c r="E51" s="859"/>
      <c r="F51" s="859"/>
      <c r="G51" s="859"/>
      <c r="H51" s="859"/>
      <c r="I51" s="859"/>
      <c r="J51" s="859"/>
      <c r="K51" s="859"/>
      <c r="L51" s="859"/>
      <c r="M51" s="859"/>
      <c r="N51" s="859"/>
      <c r="O51" s="859"/>
      <c r="Q51" s="577"/>
    </row>
    <row r="52" spans="1:17" ht="3.95" customHeight="1">
      <c r="A52" s="8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</row>
    <row r="53" spans="1:17" s="92" customFormat="1" ht="20.100000000000001" customHeight="1">
      <c r="A53" s="839" t="s">
        <v>838</v>
      </c>
      <c r="B53" s="839"/>
      <c r="C53" s="839"/>
      <c r="D53" s="839"/>
      <c r="E53" s="839"/>
      <c r="F53" s="839"/>
      <c r="G53" s="839"/>
      <c r="H53" s="839"/>
      <c r="I53" s="839"/>
      <c r="J53" s="839"/>
      <c r="K53" s="566" t="s">
        <v>13</v>
      </c>
      <c r="L53" s="687"/>
      <c r="M53" s="61"/>
      <c r="N53" s="566" t="s">
        <v>14</v>
      </c>
      <c r="O53" s="686"/>
    </row>
    <row r="54" spans="1:17" ht="3.95" customHeight="1">
      <c r="A54" s="842"/>
      <c r="B54" s="842"/>
      <c r="C54" s="842"/>
      <c r="D54" s="842"/>
      <c r="E54" s="842"/>
      <c r="F54" s="842"/>
      <c r="G54" s="842"/>
      <c r="H54" s="842"/>
      <c r="I54" s="842"/>
      <c r="J54" s="842"/>
      <c r="K54" s="842"/>
      <c r="L54" s="842"/>
      <c r="M54" s="842"/>
      <c r="N54" s="842"/>
    </row>
    <row r="55" spans="1:17" ht="20.100000000000001" customHeight="1">
      <c r="A55" s="839" t="s">
        <v>420</v>
      </c>
      <c r="B55" s="839"/>
      <c r="C55" s="839"/>
      <c r="D55" s="839"/>
      <c r="E55" s="839"/>
      <c r="F55" s="839"/>
      <c r="G55" s="839"/>
      <c r="H55" s="839"/>
      <c r="I55" s="712"/>
      <c r="J55" s="521"/>
      <c r="K55" s="61"/>
      <c r="L55" s="61"/>
      <c r="M55" s="61"/>
      <c r="N55" s="61"/>
    </row>
    <row r="56" spans="1:17" ht="3.95" customHeight="1">
      <c r="A56" s="527"/>
      <c r="B56" s="527"/>
      <c r="C56" s="527"/>
      <c r="D56" s="527"/>
      <c r="E56" s="527"/>
      <c r="F56" s="527"/>
      <c r="G56" s="527"/>
      <c r="H56" s="527"/>
      <c r="I56" s="527"/>
      <c r="J56" s="527"/>
      <c r="K56" s="527"/>
      <c r="L56" s="527"/>
      <c r="M56" s="527"/>
      <c r="N56" s="527"/>
    </row>
    <row r="57" spans="1:17" s="92" customFormat="1" ht="21.95" customHeight="1">
      <c r="A57" s="843" t="s">
        <v>422</v>
      </c>
      <c r="B57" s="844"/>
      <c r="C57" s="844"/>
      <c r="D57" s="844"/>
      <c r="E57" s="844"/>
      <c r="F57" s="844"/>
      <c r="G57" s="844"/>
      <c r="H57" s="844"/>
      <c r="I57" s="844"/>
      <c r="J57" s="844"/>
      <c r="K57" s="844"/>
      <c r="L57" s="844"/>
      <c r="M57" s="844"/>
      <c r="N57" s="844"/>
      <c r="O57" s="845"/>
    </row>
    <row r="58" spans="1:17" ht="56.1" customHeight="1">
      <c r="A58" s="846"/>
      <c r="B58" s="847"/>
      <c r="C58" s="847"/>
      <c r="D58" s="847"/>
      <c r="E58" s="847"/>
      <c r="F58" s="847"/>
      <c r="G58" s="847"/>
      <c r="H58" s="847"/>
      <c r="I58" s="847"/>
      <c r="J58" s="847"/>
      <c r="K58" s="847"/>
      <c r="L58" s="847"/>
      <c r="M58" s="847"/>
      <c r="N58" s="847"/>
      <c r="O58" s="848"/>
    </row>
    <row r="59" spans="1:17" ht="15.95" customHeight="1">
      <c r="A59" s="849"/>
      <c r="B59" s="850"/>
      <c r="C59" s="850"/>
      <c r="D59" s="850"/>
      <c r="E59" s="850"/>
      <c r="F59" s="850"/>
      <c r="G59" s="850"/>
      <c r="H59" s="850"/>
      <c r="I59" s="850"/>
      <c r="J59" s="850"/>
      <c r="K59" s="850"/>
      <c r="L59" s="850"/>
      <c r="M59" s="850"/>
      <c r="N59" s="850"/>
      <c r="O59" s="851"/>
      <c r="Q59" s="567" t="s">
        <v>707</v>
      </c>
    </row>
    <row r="60" spans="1:17" ht="3.95" customHeight="1">
      <c r="A60" s="578"/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</row>
    <row r="61" spans="1:17" s="92" customFormat="1" ht="20.100000000000001" customHeight="1">
      <c r="A61" s="839" t="s">
        <v>832</v>
      </c>
      <c r="B61" s="839"/>
      <c r="C61" s="839"/>
      <c r="D61" s="839"/>
      <c r="E61" s="839"/>
      <c r="F61" s="839"/>
      <c r="G61" s="839"/>
      <c r="H61" s="839"/>
      <c r="I61" s="839"/>
      <c r="J61" s="839"/>
      <c r="K61" s="566" t="s">
        <v>13</v>
      </c>
      <c r="L61" s="687"/>
      <c r="M61" s="61"/>
      <c r="N61" s="566" t="s">
        <v>14</v>
      </c>
      <c r="O61" s="686"/>
    </row>
    <row r="62" spans="1:17" ht="3.95" customHeight="1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</row>
    <row r="63" spans="1:17" ht="20.100000000000001" customHeight="1">
      <c r="A63" s="839" t="s">
        <v>880</v>
      </c>
      <c r="B63" s="839"/>
      <c r="C63" s="839"/>
      <c r="D63" s="839"/>
      <c r="E63" s="839"/>
      <c r="F63" s="839"/>
      <c r="G63" s="839"/>
      <c r="H63" s="839"/>
      <c r="I63" s="839"/>
      <c r="J63" s="61"/>
      <c r="K63" s="566" t="s">
        <v>13</v>
      </c>
      <c r="L63" s="687"/>
      <c r="M63" s="61"/>
      <c r="N63" s="566" t="s">
        <v>14</v>
      </c>
      <c r="O63" s="686"/>
    </row>
    <row r="64" spans="1:17" ht="3.95" customHeight="1">
      <c r="A64" s="519"/>
      <c r="B64" s="519"/>
      <c r="C64" s="519"/>
      <c r="D64" s="519"/>
      <c r="E64" s="521"/>
      <c r="F64" s="61"/>
      <c r="G64" s="61"/>
      <c r="H64" s="61"/>
      <c r="I64" s="61"/>
      <c r="J64" s="61"/>
      <c r="K64" s="61"/>
      <c r="L64" s="61"/>
      <c r="M64" s="61"/>
      <c r="N64" s="61"/>
    </row>
    <row r="65" spans="1:15" ht="21" customHeight="1">
      <c r="A65" s="839" t="s">
        <v>881</v>
      </c>
      <c r="B65" s="902"/>
      <c r="C65" s="902"/>
      <c r="D65" s="902"/>
      <c r="E65" s="902"/>
      <c r="F65" s="902"/>
      <c r="G65" s="684"/>
      <c r="H65" s="684"/>
      <c r="I65" s="684"/>
      <c r="J65" s="684"/>
      <c r="K65" s="685" t="s">
        <v>882</v>
      </c>
      <c r="L65" s="687"/>
      <c r="M65" s="684"/>
      <c r="N65" s="685" t="s">
        <v>883</v>
      </c>
      <c r="O65" s="713"/>
    </row>
    <row r="66" spans="1:15" ht="15.95" customHeight="1">
      <c r="A66" s="839" t="s">
        <v>198</v>
      </c>
      <c r="B66" s="839"/>
      <c r="C66" s="839"/>
      <c r="D66" s="839"/>
      <c r="E66" s="839"/>
      <c r="F66" s="839"/>
      <c r="G66" s="839"/>
      <c r="H66" s="839"/>
      <c r="I66" s="839"/>
      <c r="J66" s="839"/>
      <c r="K66" s="839"/>
      <c r="L66" s="839"/>
      <c r="M66" s="839"/>
      <c r="N66" s="61"/>
    </row>
    <row r="67" spans="1:15" ht="20.100000000000001" customHeight="1">
      <c r="A67" s="873" t="s">
        <v>487</v>
      </c>
      <c r="B67" s="873"/>
      <c r="C67" s="873"/>
      <c r="D67" s="873"/>
      <c r="E67" s="873"/>
      <c r="F67" s="873"/>
      <c r="G67" s="873"/>
      <c r="H67" s="873"/>
      <c r="I67" s="873"/>
      <c r="J67" s="873"/>
      <c r="K67" s="566" t="s">
        <v>13</v>
      </c>
      <c r="L67" s="579" t="s">
        <v>412</v>
      </c>
      <c r="M67" s="61"/>
      <c r="N67" s="521"/>
    </row>
    <row r="68" spans="1:15" ht="3.95" customHeight="1">
      <c r="A68" s="521"/>
      <c r="B68" s="521"/>
      <c r="C68" s="521"/>
      <c r="D68" s="521"/>
      <c r="E68" s="521"/>
      <c r="F68" s="521"/>
      <c r="G68" s="521"/>
      <c r="H68" s="521"/>
      <c r="I68" s="521"/>
      <c r="J68" s="521"/>
      <c r="K68" s="521"/>
      <c r="L68" s="521"/>
      <c r="M68" s="521"/>
      <c r="N68" s="521"/>
    </row>
    <row r="69" spans="1:15" ht="15.95" customHeight="1">
      <c r="A69" s="839" t="s">
        <v>833</v>
      </c>
      <c r="B69" s="839"/>
      <c r="C69" s="839"/>
      <c r="D69" s="839"/>
      <c r="E69" s="839"/>
      <c r="F69" s="839"/>
      <c r="G69" s="839"/>
      <c r="H69" s="839"/>
      <c r="I69" s="839"/>
      <c r="J69" s="839"/>
      <c r="K69" s="839"/>
      <c r="L69" s="839"/>
      <c r="M69" s="839"/>
      <c r="N69" s="521"/>
    </row>
    <row r="70" spans="1:15" ht="20.100000000000001" customHeight="1">
      <c r="A70" s="863" t="s">
        <v>488</v>
      </c>
      <c r="B70" s="863"/>
      <c r="C70" s="863"/>
      <c r="D70" s="863"/>
      <c r="E70" s="863"/>
      <c r="F70" s="863"/>
      <c r="G70" s="863"/>
      <c r="H70" s="863"/>
      <c r="I70" s="863"/>
      <c r="J70" s="863"/>
      <c r="K70" s="566" t="s">
        <v>13</v>
      </c>
      <c r="L70" s="687"/>
      <c r="M70" s="61"/>
      <c r="N70" s="566" t="s">
        <v>14</v>
      </c>
      <c r="O70" s="686"/>
    </row>
    <row r="71" spans="1:15" ht="36" customHeight="1">
      <c r="A71" s="863"/>
      <c r="B71" s="863"/>
      <c r="C71" s="863"/>
      <c r="D71" s="863"/>
      <c r="E71" s="863"/>
      <c r="F71" s="863"/>
      <c r="G71" s="863"/>
      <c r="H71" s="863"/>
      <c r="I71" s="863"/>
      <c r="J71" s="863"/>
      <c r="K71" s="61"/>
      <c r="L71" s="61"/>
      <c r="M71" s="61"/>
      <c r="N71" s="61"/>
    </row>
    <row r="72" spans="1:15" ht="20.100000000000001" customHeight="1">
      <c r="A72" s="863" t="s">
        <v>489</v>
      </c>
      <c r="B72" s="863"/>
      <c r="C72" s="863"/>
      <c r="D72" s="863"/>
      <c r="E72" s="863"/>
      <c r="F72" s="863"/>
      <c r="G72" s="863"/>
      <c r="H72" s="863"/>
      <c r="I72" s="863"/>
      <c r="J72" s="863"/>
      <c r="K72" s="566" t="s">
        <v>13</v>
      </c>
      <c r="L72" s="691"/>
      <c r="M72" s="61"/>
      <c r="N72" s="521"/>
    </row>
    <row r="73" spans="1:15" ht="12" customHeight="1">
      <c r="A73" s="863"/>
      <c r="B73" s="863"/>
      <c r="C73" s="863"/>
      <c r="D73" s="863"/>
      <c r="E73" s="863"/>
      <c r="F73" s="863"/>
      <c r="G73" s="863"/>
      <c r="H73" s="863"/>
      <c r="I73" s="863"/>
      <c r="J73" s="863"/>
      <c r="K73" s="61"/>
      <c r="L73" s="61"/>
      <c r="M73" s="61"/>
      <c r="N73" s="58"/>
    </row>
    <row r="74" spans="1:15" ht="20.100000000000001" customHeight="1">
      <c r="A74" s="863" t="s">
        <v>490</v>
      </c>
      <c r="B74" s="863"/>
      <c r="C74" s="863"/>
      <c r="D74" s="863"/>
      <c r="E74" s="863"/>
      <c r="F74" s="863"/>
      <c r="G74" s="863"/>
      <c r="H74" s="863"/>
      <c r="I74" s="863"/>
      <c r="J74" s="863"/>
      <c r="K74" s="566" t="s">
        <v>13</v>
      </c>
      <c r="L74" s="687"/>
      <c r="M74" s="61"/>
      <c r="N74" s="566" t="s">
        <v>14</v>
      </c>
      <c r="O74" s="686"/>
    </row>
    <row r="75" spans="1:15" ht="12" customHeight="1">
      <c r="A75" s="863"/>
      <c r="B75" s="863"/>
      <c r="C75" s="863"/>
      <c r="D75" s="863"/>
      <c r="E75" s="863"/>
      <c r="F75" s="863"/>
      <c r="G75" s="863"/>
      <c r="H75" s="863"/>
      <c r="I75" s="863"/>
      <c r="J75" s="863"/>
      <c r="K75" s="61"/>
      <c r="L75" s="61"/>
      <c r="M75" s="61"/>
      <c r="N75" s="58"/>
    </row>
    <row r="76" spans="1:15" s="92" customFormat="1" ht="18" customHeight="1">
      <c r="A76" s="839" t="s">
        <v>199</v>
      </c>
      <c r="B76" s="839"/>
      <c r="C76" s="839"/>
      <c r="D76" s="839"/>
      <c r="E76" s="839"/>
      <c r="F76" s="839"/>
      <c r="G76" s="839"/>
      <c r="H76" s="839"/>
      <c r="I76" s="839"/>
      <c r="J76" s="839"/>
      <c r="K76" s="839"/>
      <c r="L76" s="839"/>
      <c r="M76" s="839"/>
      <c r="N76" s="839"/>
    </row>
    <row r="77" spans="1:15" s="92" customFormat="1" ht="20.100000000000001" customHeight="1">
      <c r="A77" s="839" t="s">
        <v>429</v>
      </c>
      <c r="B77" s="839"/>
      <c r="C77" s="839"/>
      <c r="D77" s="839"/>
      <c r="E77" s="839"/>
      <c r="F77" s="839"/>
      <c r="G77" s="839"/>
      <c r="H77" s="839"/>
      <c r="I77" s="867"/>
      <c r="J77" s="868"/>
      <c r="K77" s="525"/>
      <c r="L77" s="525"/>
      <c r="M77" s="60"/>
      <c r="N77" s="60"/>
    </row>
    <row r="78" spans="1:15" s="92" customFormat="1" ht="3.95" customHeight="1">
      <c r="A78" s="61"/>
      <c r="B78" s="61"/>
      <c r="C78" s="61"/>
      <c r="D78" s="61"/>
      <c r="E78" s="61"/>
      <c r="F78" s="61"/>
      <c r="G78" s="61"/>
      <c r="H78" s="61"/>
      <c r="I78" s="61"/>
      <c r="J78" s="61"/>
      <c r="K78" s="580"/>
      <c r="L78" s="580"/>
      <c r="M78" s="580"/>
      <c r="N78" s="580"/>
    </row>
    <row r="79" spans="1:15" s="92" customFormat="1" ht="20.100000000000001" customHeight="1">
      <c r="A79" s="526" t="s">
        <v>200</v>
      </c>
      <c r="B79" s="525"/>
      <c r="C79" s="525"/>
      <c r="D79" s="525"/>
      <c r="E79" s="60"/>
      <c r="F79" s="60"/>
      <c r="G79" s="60"/>
      <c r="H79" s="60"/>
      <c r="I79" s="869"/>
      <c r="J79" s="870"/>
      <c r="K79" s="525"/>
      <c r="L79" s="525"/>
      <c r="M79" s="60"/>
      <c r="N79" s="60"/>
    </row>
    <row r="80" spans="1:15" s="92" customFormat="1" ht="3.95" customHeight="1">
      <c r="A80" s="526"/>
      <c r="B80" s="59"/>
      <c r="C80" s="59"/>
      <c r="D80" s="525"/>
      <c r="E80" s="59"/>
      <c r="F80" s="59"/>
      <c r="G80" s="525"/>
      <c r="H80" s="60"/>
      <c r="I80" s="60"/>
      <c r="J80" s="60"/>
      <c r="K80" s="60"/>
      <c r="L80" s="60"/>
      <c r="M80" s="60"/>
      <c r="N80" s="60"/>
    </row>
    <row r="81" spans="1:15" s="92" customFormat="1" ht="20.100000000000001" customHeight="1">
      <c r="A81" s="839" t="s">
        <v>201</v>
      </c>
      <c r="B81" s="839"/>
      <c r="C81" s="839"/>
      <c r="D81" s="839"/>
      <c r="E81" s="521"/>
      <c r="F81" s="521"/>
      <c r="G81" s="521"/>
      <c r="H81" s="521"/>
      <c r="I81" s="871"/>
      <c r="J81" s="872"/>
      <c r="K81" s="521"/>
      <c r="L81" s="521"/>
      <c r="M81" s="521"/>
      <c r="N81" s="60"/>
    </row>
    <row r="82" spans="1:15" s="92" customFormat="1" ht="3.95" customHeight="1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580"/>
      <c r="L82" s="580"/>
      <c r="M82" s="580"/>
      <c r="N82" s="580"/>
    </row>
    <row r="83" spans="1:15" s="92" customFormat="1" ht="20.100000000000001" customHeight="1">
      <c r="A83" s="839" t="s">
        <v>834</v>
      </c>
      <c r="B83" s="839"/>
      <c r="C83" s="839"/>
      <c r="D83" s="839"/>
      <c r="E83" s="839"/>
      <c r="F83" s="839"/>
      <c r="G83" s="839"/>
      <c r="H83" s="521"/>
      <c r="I83" s="861"/>
      <c r="J83" s="862"/>
      <c r="K83" s="521"/>
      <c r="L83" s="521"/>
      <c r="M83" s="521"/>
      <c r="N83" s="60"/>
    </row>
    <row r="84" spans="1:15" s="92" customFormat="1" ht="3.95" customHeight="1">
      <c r="A84" s="519"/>
      <c r="B84" s="519"/>
      <c r="C84" s="519"/>
      <c r="D84" s="519"/>
      <c r="E84" s="581"/>
      <c r="F84" s="581"/>
      <c r="G84" s="581"/>
      <c r="H84" s="60"/>
      <c r="I84" s="60"/>
      <c r="J84" s="60"/>
      <c r="K84" s="60"/>
      <c r="L84" s="60"/>
      <c r="M84" s="60"/>
      <c r="N84" s="60"/>
    </row>
    <row r="85" spans="1:15" s="92" customFormat="1" ht="20.100000000000001" customHeight="1">
      <c r="A85" s="839" t="s">
        <v>506</v>
      </c>
      <c r="B85" s="839"/>
      <c r="C85" s="839"/>
      <c r="D85" s="839"/>
      <c r="E85" s="839"/>
      <c r="F85" s="839"/>
      <c r="G85" s="839"/>
      <c r="H85" s="839"/>
      <c r="I85" s="860" t="s">
        <v>567</v>
      </c>
      <c r="J85" s="860"/>
      <c r="K85" s="714"/>
      <c r="L85" s="60" t="s">
        <v>117</v>
      </c>
      <c r="M85" s="60"/>
      <c r="N85" s="60"/>
    </row>
    <row r="86" spans="1:15" s="92" customFormat="1" ht="3.95" customHeight="1">
      <c r="A86" s="519"/>
      <c r="B86" s="519"/>
      <c r="C86" s="519"/>
      <c r="D86" s="519"/>
      <c r="E86" s="581"/>
      <c r="F86" s="581"/>
      <c r="G86" s="581"/>
      <c r="H86" s="60"/>
      <c r="I86" s="60"/>
      <c r="J86" s="60"/>
      <c r="K86" s="60"/>
      <c r="L86" s="60"/>
      <c r="M86" s="60"/>
      <c r="N86" s="60"/>
    </row>
    <row r="87" spans="1:15" s="92" customFormat="1" ht="20.100000000000001" customHeight="1">
      <c r="A87" s="839" t="s">
        <v>202</v>
      </c>
      <c r="B87" s="839"/>
      <c r="C87" s="839"/>
      <c r="D87" s="839"/>
      <c r="E87" s="839"/>
      <c r="F87" s="839"/>
      <c r="G87" s="839"/>
      <c r="H87" s="839"/>
      <c r="I87" s="521"/>
      <c r="J87" s="521"/>
      <c r="K87" s="566" t="s">
        <v>13</v>
      </c>
      <c r="L87" s="687"/>
      <c r="M87" s="61"/>
      <c r="N87" s="566" t="s">
        <v>14</v>
      </c>
      <c r="O87" s="686"/>
    </row>
    <row r="88" spans="1:15" s="92" customFormat="1" ht="3.95" customHeight="1">
      <c r="A88" s="61"/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0"/>
    </row>
    <row r="89" spans="1:15" s="92" customFormat="1" ht="20.100000000000001" customHeight="1">
      <c r="A89" s="864" t="s">
        <v>839</v>
      </c>
      <c r="B89" s="864"/>
      <c r="C89" s="864"/>
      <c r="D89" s="864"/>
      <c r="E89" s="864"/>
      <c r="F89" s="864"/>
      <c r="G89" s="864"/>
      <c r="H89" s="864"/>
      <c r="I89" s="864"/>
      <c r="J89" s="864"/>
      <c r="K89" s="566" t="s">
        <v>13</v>
      </c>
      <c r="L89" s="687"/>
      <c r="M89" s="61"/>
      <c r="N89" s="566" t="s">
        <v>14</v>
      </c>
      <c r="O89" s="686"/>
    </row>
    <row r="90" spans="1:15" s="92" customFormat="1" ht="9.9499999999999993" customHeight="1">
      <c r="A90" s="864"/>
      <c r="B90" s="864"/>
      <c r="C90" s="864"/>
      <c r="D90" s="864"/>
      <c r="E90" s="864"/>
      <c r="F90" s="864"/>
      <c r="G90" s="864"/>
      <c r="H90" s="864"/>
      <c r="I90" s="864"/>
      <c r="J90" s="864"/>
      <c r="K90" s="520"/>
      <c r="L90" s="520"/>
      <c r="M90" s="520"/>
      <c r="N90" s="60"/>
    </row>
  </sheetData>
  <sheetProtection algorithmName="SHA-512" hashValue="pCbuzz355AjE/rMC1b+2fjlzyTsFb6XMDCpTrhuBv061Sx0IngcUhUibN1hreSnwk2teYy3tOKa+x8FicjMDJQ==" saltValue="E2fW6hv15arXl/yWz3Sa1g==" spinCount="100000" sheet="1" formatCells="0" formatColumns="0" formatRows="0" insertRows="0" insertHyperlinks="0" deleteRows="0" sort="0" autoFilter="0" pivotTables="0"/>
  <mergeCells count="76">
    <mergeCell ref="A65:F65"/>
    <mergeCell ref="F1:O1"/>
    <mergeCell ref="A11:I11"/>
    <mergeCell ref="K11:N11"/>
    <mergeCell ref="A2:I6"/>
    <mergeCell ref="N2:O2"/>
    <mergeCell ref="K3:O3"/>
    <mergeCell ref="K4:O4"/>
    <mergeCell ref="K5:L6"/>
    <mergeCell ref="K7:L7"/>
    <mergeCell ref="M7:O7"/>
    <mergeCell ref="A8:I9"/>
    <mergeCell ref="K8:L8"/>
    <mergeCell ref="M8:O8"/>
    <mergeCell ref="K9:N9"/>
    <mergeCell ref="A10:O10"/>
    <mergeCell ref="A12:I12"/>
    <mergeCell ref="K12:O12"/>
    <mergeCell ref="A13:C13"/>
    <mergeCell ref="K13:O13"/>
    <mergeCell ref="A15:I15"/>
    <mergeCell ref="K15:L16"/>
    <mergeCell ref="A16:I19"/>
    <mergeCell ref="K17:L17"/>
    <mergeCell ref="M17:O17"/>
    <mergeCell ref="K18:L18"/>
    <mergeCell ref="M18:O18"/>
    <mergeCell ref="K19:N19"/>
    <mergeCell ref="A21:C21"/>
    <mergeCell ref="A23:C23"/>
    <mergeCell ref="E23:F23"/>
    <mergeCell ref="I23:J23"/>
    <mergeCell ref="C46:D46"/>
    <mergeCell ref="A42:N42"/>
    <mergeCell ref="J27:K27"/>
    <mergeCell ref="L27:M27"/>
    <mergeCell ref="L28:M28"/>
    <mergeCell ref="A32:M33"/>
    <mergeCell ref="A29:J30"/>
    <mergeCell ref="E24:F24"/>
    <mergeCell ref="A34:H34"/>
    <mergeCell ref="A36:O36"/>
    <mergeCell ref="A37:O38"/>
    <mergeCell ref="A40:N40"/>
    <mergeCell ref="A87:H87"/>
    <mergeCell ref="A89:J90"/>
    <mergeCell ref="A26:C26"/>
    <mergeCell ref="A27:I28"/>
    <mergeCell ref="A74:J75"/>
    <mergeCell ref="A76:N76"/>
    <mergeCell ref="A77:H77"/>
    <mergeCell ref="I77:J77"/>
    <mergeCell ref="I79:J79"/>
    <mergeCell ref="A81:D81"/>
    <mergeCell ref="I81:J81"/>
    <mergeCell ref="A63:I63"/>
    <mergeCell ref="A66:M66"/>
    <mergeCell ref="A67:J67"/>
    <mergeCell ref="A69:M69"/>
    <mergeCell ref="A70:J71"/>
    <mergeCell ref="I85:J85"/>
    <mergeCell ref="A85:H85"/>
    <mergeCell ref="A83:G83"/>
    <mergeCell ref="I83:J83"/>
    <mergeCell ref="A72:J73"/>
    <mergeCell ref="A61:J61"/>
    <mergeCell ref="F43:G43"/>
    <mergeCell ref="F44:G44"/>
    <mergeCell ref="A53:J53"/>
    <mergeCell ref="A54:N54"/>
    <mergeCell ref="A55:H55"/>
    <mergeCell ref="A57:O57"/>
    <mergeCell ref="A58:O59"/>
    <mergeCell ref="A48:O48"/>
    <mergeCell ref="A49:O50"/>
    <mergeCell ref="A51:O51"/>
  </mergeCells>
  <dataValidations xWindow="682" yWindow="697" count="21">
    <dataValidation type="whole" operator="greaterThanOrEqual" allowBlank="1" showInputMessage="1" showErrorMessage="1" errorTitle="Błąd!" error="W tym polu można wpisać tylko liczbę całkowitą - równą lub większą od zera." sqref="M15">
      <formula1>0</formula1>
    </dataValidation>
    <dataValidation type="date" allowBlank="1" showInputMessage="1" showErrorMessage="1" errorTitle="Błąd!" error="Data złożenia wniosku w LGD musi zawierać się pomiędzy terminami rozpoczęcia oraz zakończenia naboru." sqref="K17:L17">
      <formula1>E23</formula1>
      <formula2>I23</formula2>
    </dataValidation>
    <dataValidation type="whole" operator="greaterThanOrEqual" allowBlank="1" showInputMessage="1" showErrorMessage="1" sqref="M5">
      <formula1>0</formula1>
    </dataValidation>
    <dataValidation type="whole" operator="greaterThanOrEqual" allowBlank="1" showInputMessage="1" showErrorMessage="1" errorTitle="Błąd!" error="W tym polu można wpisać tylko liczbę całkowitą - równą, lub większą od zera" sqref="I83:J83">
      <formula1>0</formula1>
    </dataValidation>
    <dataValidation type="decimal" operator="greaterThanOrEqual" allowBlank="1" showInputMessage="1" showErrorMessage="1" errorTitle="Błąd!" error="W tym polu można wpisać tylko liczbę - równą, lub większą od zera" sqref="I81:J81">
      <formula1>0</formula1>
    </dataValidation>
    <dataValidation type="date" operator="greaterThanOrEqual" allowBlank="1" showInputMessage="1" showErrorMessage="1" errorTitle="Błąd!" error="Data podjęcia uchwały nie może być wcześniejsza, niż data zakończenia naboru wniosków." sqref="I77:J77">
      <formula1>I23</formula1>
    </dataValidation>
    <dataValidation allowBlank="1" showInputMessage="1" showErrorMessage="1" promptTitle="Uwaga! Aby powiększyć pole..." prompt="...ustaw kursor myszy w kolumnie z numerami wierszy, na wysokości dolnej krawędzi pola - kursor zmieni kształt (jak na rysunku obok). Wcisnij lewy klawisz myszy (i cały czas trzymając wciśnięty) przeciągnij dolną krawędż pola w żądane miejsce." sqref="Q38:Q39 Q50 Q59"/>
    <dataValidation type="list" allowBlank="1" showDropDown="1" showErrorMessage="1" errorTitle="Błąd!" error="W tym polu można wpisać tylko znak &quot;X&quot;" promptTitle="Uwaga!" prompt="Po wpisaniu &quot;X&quot; w polu TAK wartość z pola ND zostanie automatycznie usunięta._x000a_Po wyczyszczeniu pola TAK znak &quot;X&quot; zostanie automatycznie wpisany do pola ND." sqref="H44 B44 L44">
      <formula1>"x,X"</formula1>
    </dataValidation>
    <dataValidation type="list" allowBlank="1" showDropDown="1" showErrorMessage="1" errorTitle="Błąd!" error="W tym polu można wpisać tylko znak &quot;X&quot;" promptTitle="Uwaga!" prompt="Po wpisaniu &quot;X&quot; w polu TAK wartość z pola NIE zostanie automatycznie usunięta._x000a_Po wyczyszczeniu pola TAK znak &quot;X&quot; zostanie automatycznie wpisany do pola NIE." sqref="L89 J34 L53 L61 L63 L65 L70 L74 L87">
      <formula1>"x,X"</formula1>
    </dataValidation>
    <dataValidation allowBlank="1" showDropDown="1" showInputMessage="1" showErrorMessage="1" errorTitle="Błąd!" error="W tym polu można wpisać tylko znak &quot;X&quot;" sqref="K34 M34:N34"/>
    <dataValidation type="date" operator="greaterThanOrEqual" allowBlank="1" showInputMessage="1" showErrorMessage="1" errorTitle="Błąd!" error="W tym polu można wpisać tylko datę" sqref="I23:J23">
      <formula1>E23</formula1>
    </dataValidation>
    <dataValidation type="date" operator="greaterThanOrEqual" allowBlank="1" showInputMessage="1" showErrorMessage="1" errorTitle="Błąd!" error="W tym polu można wpisać tylko datę" sqref="E23:F23">
      <formula1>39083</formula1>
    </dataValidation>
    <dataValidation type="textLength" operator="equal" allowBlank="1" showInputMessage="1" showErrorMessage="1" errorTitle="Błąd!" error="Nr identyfikacyjny LGD musi składać się z 9 cyfr" sqref="D13">
      <formula1>9</formula1>
    </dataValidation>
    <dataValidation allowBlank="1" showInputMessage="1" showErrorMessage="1" errorTitle="Błąd!" error="W tym polu można wpisać tylko pojedynczą cyfrę - w zakresie od 0 do 9" sqref="D7:E7 G7"/>
    <dataValidation type="list" allowBlank="1" showInputMessage="1" showErrorMessage="1" sqref="G35:J35">
      <formula1>"(wybierz z listy),TAK,NIE"</formula1>
    </dataValidation>
    <dataValidation type="whole" allowBlank="1" showInputMessage="1" showErrorMessage="1" errorTitle="Błąd!" error="W tym polu można wpisać tylko pojedynczą cyfrę - w zakresie od 0 do 9" sqref="H7 D21 H83">
      <formula1>0</formula1>
      <formula2>9</formula2>
    </dataValidation>
    <dataValidation type="whole" allowBlank="1" showInputMessage="1" showErrorMessage="1" errorTitle="Błąd!" error="W tym polu można wpisać tylko pojedynczą cyfrę - w zakresie od 0 do 3" sqref="M7 M17">
      <formula1>0</formula1>
      <formula2>3</formula2>
    </dataValidation>
    <dataValidation type="list" allowBlank="1" showDropDown="1" showInputMessage="1" showErrorMessage="1" errorTitle="Błąd!" error="W tym polu można wpisać tylko znak &quot;X&quot;" sqref="O74 L34 B46 H46 L46 O53 O61 O70 O89 O87 L29:L30 E26 O32 O63">
      <formula1>"x,X"</formula1>
    </dataValidation>
    <dataValidation type="whole" operator="greaterThanOrEqual" allowBlank="1" showInputMessage="1" showErrorMessage="1" errorTitle="Błąd!" error="W tym polu można wpisać tylko liczbę całkowitą - równą lub większą od 0" sqref="I55:J55">
      <formula1>0</formula1>
    </dataValidation>
    <dataValidation operator="greaterThanOrEqual" allowBlank="1" showInputMessage="1" showErrorMessage="1" errorTitle="Błąd!" error="W tym polu można wpisać tylko liczbę całkowitą - równą, lub większą od zera" sqref="I85:J85"/>
    <dataValidation allowBlank="1" showErrorMessage="1" sqref="L72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1"/>
  <headerFooter alignWithMargins="0">
    <oddFooter>&amp;L&amp;8PROW 2014-2020_19.2/5/z&amp;R
&amp;8Strona &amp;P z &amp;N</oddFooter>
  </headerFooter>
  <rowBreaks count="1" manualBreakCount="1">
    <brk id="51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1"/>
  <sheetViews>
    <sheetView showGridLines="0" view="pageBreakPreview" zoomScaleNormal="100" zoomScaleSheetLayoutView="100" zoomScalePageLayoutView="120" workbookViewId="0">
      <selection activeCell="AA51" sqref="AA51"/>
    </sheetView>
  </sheetViews>
  <sheetFormatPr defaultColWidth="9.140625" defaultRowHeight="12"/>
  <cols>
    <col min="1" max="1" width="2.140625" style="53" customWidth="1"/>
    <col min="2" max="2" width="3" style="53" customWidth="1"/>
    <col min="3" max="6" width="2.85546875" style="53" customWidth="1"/>
    <col min="7" max="7" width="3.5703125" style="53" customWidth="1"/>
    <col min="8" max="23" width="2.85546875" style="53" customWidth="1"/>
    <col min="24" max="24" width="4.42578125" style="53" customWidth="1"/>
    <col min="25" max="35" width="2.85546875" style="53" customWidth="1"/>
    <col min="36" max="36" width="7.5703125" style="53" customWidth="1"/>
    <col min="37" max="16384" width="9.140625" style="53"/>
  </cols>
  <sheetData>
    <row r="1" spans="1:38" s="692" customFormat="1" ht="21" customHeight="1">
      <c r="A1" s="917" t="s">
        <v>352</v>
      </c>
      <c r="B1" s="918"/>
      <c r="C1" s="918"/>
      <c r="D1" s="918"/>
      <c r="E1" s="918"/>
      <c r="F1" s="918"/>
      <c r="G1" s="918"/>
      <c r="H1" s="918"/>
      <c r="I1" s="918"/>
      <c r="J1" s="918"/>
      <c r="K1" s="918"/>
      <c r="L1" s="918"/>
      <c r="M1" s="918"/>
      <c r="N1" s="918"/>
      <c r="O1" s="918"/>
      <c r="P1" s="918"/>
      <c r="Q1" s="918"/>
      <c r="R1" s="918"/>
      <c r="S1" s="918"/>
      <c r="T1" s="918"/>
      <c r="U1" s="918"/>
      <c r="V1" s="918"/>
      <c r="W1" s="918"/>
      <c r="X1" s="918"/>
      <c r="Y1" s="918"/>
      <c r="Z1" s="918"/>
      <c r="AA1" s="918"/>
      <c r="AB1" s="918"/>
      <c r="AC1" s="918"/>
      <c r="AD1" s="918"/>
      <c r="AE1" s="918"/>
      <c r="AF1" s="918"/>
      <c r="AG1" s="918"/>
      <c r="AH1" s="918"/>
      <c r="AI1" s="918"/>
    </row>
    <row r="2" spans="1:38" s="52" customFormat="1" ht="2.25" customHeight="1">
      <c r="A2" s="417"/>
      <c r="B2" s="417"/>
      <c r="C2" s="417"/>
      <c r="D2" s="417"/>
      <c r="E2" s="417"/>
      <c r="F2" s="417"/>
      <c r="G2" s="417"/>
      <c r="H2" s="417"/>
      <c r="I2" s="417"/>
      <c r="J2" s="417"/>
      <c r="K2" s="417"/>
      <c r="L2" s="417"/>
      <c r="M2" s="417"/>
      <c r="N2" s="417"/>
      <c r="O2" s="417"/>
      <c r="P2" s="417"/>
      <c r="Q2" s="417"/>
      <c r="R2" s="417"/>
      <c r="S2" s="417"/>
      <c r="T2" s="417"/>
      <c r="U2" s="417"/>
      <c r="V2" s="417"/>
      <c r="W2" s="417"/>
      <c r="X2" s="417"/>
      <c r="Y2" s="417"/>
      <c r="Z2" s="417"/>
      <c r="AA2" s="417"/>
      <c r="AB2" s="417"/>
      <c r="AC2" s="417"/>
      <c r="AD2" s="417"/>
      <c r="AE2" s="417"/>
      <c r="AF2" s="417"/>
      <c r="AG2" s="417"/>
      <c r="AH2" s="417"/>
      <c r="AI2" s="417"/>
    </row>
    <row r="3" spans="1:38" ht="23.85" customHeight="1">
      <c r="A3" s="919" t="s">
        <v>421</v>
      </c>
      <c r="B3" s="920"/>
      <c r="C3" s="920"/>
      <c r="D3" s="920"/>
      <c r="E3" s="920"/>
      <c r="F3" s="920"/>
      <c r="G3" s="920"/>
      <c r="H3" s="920"/>
      <c r="I3" s="920"/>
      <c r="J3" s="920"/>
      <c r="K3" s="920"/>
      <c r="L3" s="920"/>
      <c r="M3" s="920"/>
      <c r="N3" s="920"/>
      <c r="O3" s="920"/>
      <c r="P3" s="920"/>
      <c r="Q3" s="920"/>
      <c r="R3" s="920"/>
      <c r="S3" s="920"/>
      <c r="T3" s="920"/>
      <c r="U3" s="920"/>
      <c r="V3" s="920"/>
      <c r="W3" s="920"/>
      <c r="X3" s="920"/>
      <c r="Y3" s="920"/>
      <c r="Z3" s="920"/>
      <c r="AA3" s="920"/>
      <c r="AB3" s="920"/>
      <c r="AC3" s="920"/>
      <c r="AD3" s="920"/>
      <c r="AE3" s="920"/>
      <c r="AF3" s="920"/>
      <c r="AG3" s="920"/>
      <c r="AH3" s="920"/>
      <c r="AI3" s="920"/>
    </row>
    <row r="4" spans="1:38" ht="2.2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</row>
    <row r="5" spans="1:38" ht="13.5" customHeight="1">
      <c r="A5" s="923" t="s">
        <v>332</v>
      </c>
      <c r="B5" s="924"/>
      <c r="C5" s="924"/>
      <c r="D5" s="924"/>
      <c r="E5" s="924"/>
      <c r="F5" s="924"/>
      <c r="G5" s="924"/>
      <c r="H5" s="924"/>
      <c r="I5" s="924"/>
      <c r="J5" s="924"/>
      <c r="K5" s="924"/>
      <c r="L5" s="924"/>
      <c r="M5" s="924"/>
      <c r="N5" s="924"/>
      <c r="O5" s="924"/>
      <c r="P5" s="924"/>
      <c r="Q5" s="924"/>
      <c r="R5" s="924"/>
      <c r="S5" s="924"/>
      <c r="T5" s="924"/>
      <c r="U5" s="924"/>
      <c r="V5" s="924"/>
      <c r="W5" s="924"/>
      <c r="X5" s="924"/>
      <c r="Y5" s="924"/>
      <c r="Z5" s="924"/>
      <c r="AA5" s="924"/>
      <c r="AB5" s="924"/>
      <c r="AC5" s="924"/>
      <c r="AD5" s="924"/>
      <c r="AE5" s="924"/>
      <c r="AF5" s="924"/>
      <c r="AG5" s="924"/>
      <c r="AH5" s="924"/>
      <c r="AI5" s="924"/>
      <c r="AJ5" s="955" t="s">
        <v>705</v>
      </c>
      <c r="AK5" s="956"/>
      <c r="AL5" s="956"/>
    </row>
    <row r="6" spans="1:38" ht="2.25" customHeight="1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955"/>
      <c r="AK6" s="956"/>
      <c r="AL6" s="956"/>
    </row>
    <row r="7" spans="1:38" ht="17.25" customHeight="1">
      <c r="A7" s="1038" t="s">
        <v>290</v>
      </c>
      <c r="B7" s="1038"/>
      <c r="C7" s="1038"/>
      <c r="D7" s="1038"/>
      <c r="E7" s="1038"/>
      <c r="F7" s="1038"/>
      <c r="G7" s="1038"/>
      <c r="H7" s="1038"/>
      <c r="I7" s="1038"/>
      <c r="J7" s="1038"/>
      <c r="K7" s="1038"/>
      <c r="L7" s="1038"/>
      <c r="M7" s="1038"/>
      <c r="N7" s="1038"/>
      <c r="O7" s="1038"/>
      <c r="P7" s="1038"/>
      <c r="Q7" s="1038"/>
      <c r="R7" s="1038"/>
      <c r="S7" s="1038"/>
      <c r="T7" s="1038"/>
      <c r="U7" s="1038"/>
      <c r="V7" s="1038"/>
      <c r="W7" s="1038"/>
      <c r="X7" s="952" t="s">
        <v>86</v>
      </c>
      <c r="Y7" s="1039"/>
      <c r="Z7" s="1039"/>
      <c r="AA7" s="1039"/>
      <c r="AB7" s="1039"/>
      <c r="AC7" s="1039"/>
      <c r="AD7" s="1039"/>
      <c r="AE7" s="1039"/>
      <c r="AF7" s="1039"/>
      <c r="AG7" s="1039"/>
      <c r="AH7" s="1039"/>
      <c r="AI7" s="1040"/>
      <c r="AJ7" s="955"/>
      <c r="AK7" s="956"/>
      <c r="AL7" s="956"/>
    </row>
    <row r="8" spans="1:38" ht="2.25" customHeight="1">
      <c r="A8" s="414"/>
      <c r="B8" s="414"/>
      <c r="C8" s="414"/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414"/>
      <c r="P8" s="414"/>
      <c r="Q8" s="414"/>
      <c r="R8" s="414"/>
      <c r="S8" s="414"/>
      <c r="T8" s="414"/>
      <c r="U8" s="414"/>
      <c r="V8" s="414"/>
      <c r="W8" s="41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03"/>
      <c r="AK8" s="504"/>
      <c r="AL8" s="504"/>
    </row>
    <row r="9" spans="1:38" ht="2.25" customHeight="1">
      <c r="A9" s="414"/>
      <c r="B9" s="414"/>
      <c r="C9" s="414"/>
      <c r="D9" s="414"/>
      <c r="E9" s="414"/>
      <c r="F9" s="414"/>
      <c r="G9" s="414"/>
      <c r="H9" s="414"/>
      <c r="I9" s="414"/>
      <c r="J9" s="414"/>
      <c r="K9" s="414"/>
      <c r="L9" s="414"/>
      <c r="M9" s="414"/>
      <c r="N9" s="414"/>
      <c r="O9" s="414"/>
      <c r="P9" s="414"/>
      <c r="Q9" s="414"/>
      <c r="R9" s="414"/>
      <c r="S9" s="414"/>
      <c r="T9" s="414"/>
      <c r="U9" s="414"/>
      <c r="V9" s="414"/>
      <c r="W9" s="414"/>
      <c r="X9" s="414"/>
      <c r="Y9" s="414"/>
      <c r="Z9" s="414"/>
      <c r="AA9" s="414"/>
      <c r="AB9" s="414"/>
      <c r="AC9" s="414"/>
      <c r="AD9" s="414"/>
      <c r="AE9" s="414"/>
      <c r="AF9" s="414"/>
      <c r="AG9" s="414"/>
      <c r="AH9" s="414"/>
      <c r="AI9" s="414"/>
    </row>
    <row r="10" spans="1:38" ht="15.75" customHeight="1">
      <c r="A10" s="1038" t="s">
        <v>444</v>
      </c>
      <c r="B10" s="1038"/>
      <c r="C10" s="1038"/>
      <c r="D10" s="1038"/>
      <c r="E10" s="1038"/>
      <c r="F10" s="1038"/>
      <c r="G10" s="1038"/>
      <c r="H10" s="1038"/>
      <c r="I10" s="1038"/>
      <c r="J10" s="1038"/>
      <c r="K10" s="1038"/>
      <c r="L10" s="1038"/>
      <c r="M10" s="1038"/>
      <c r="N10" s="1038"/>
      <c r="O10" s="1038"/>
      <c r="P10" s="1038"/>
      <c r="Q10" s="1038"/>
      <c r="R10" s="1038"/>
      <c r="S10" s="1038"/>
      <c r="T10" s="1038"/>
      <c r="U10" s="1038"/>
      <c r="V10" s="1038"/>
      <c r="W10" s="1044"/>
      <c r="X10" s="926"/>
      <c r="Y10" s="927"/>
      <c r="Z10" s="928"/>
      <c r="AA10" s="414"/>
      <c r="AB10" s="414"/>
      <c r="AC10" s="414"/>
      <c r="AD10" s="414"/>
      <c r="AE10" s="414"/>
      <c r="AF10" s="414"/>
      <c r="AG10" s="414"/>
      <c r="AH10" s="414"/>
      <c r="AI10" s="414"/>
    </row>
    <row r="11" spans="1:38" ht="6" customHeight="1">
      <c r="A11" s="414"/>
      <c r="B11" s="414"/>
      <c r="C11" s="414"/>
      <c r="D11" s="414"/>
      <c r="E11" s="414"/>
      <c r="F11" s="414"/>
      <c r="G11" s="414"/>
      <c r="H11" s="414"/>
      <c r="I11" s="414"/>
      <c r="J11" s="414"/>
      <c r="K11" s="414"/>
      <c r="L11" s="414"/>
      <c r="M11" s="414"/>
      <c r="N11" s="414"/>
      <c r="O11" s="414"/>
      <c r="P11" s="414"/>
      <c r="Q11" s="414"/>
      <c r="R11" s="414"/>
      <c r="S11" s="414"/>
      <c r="T11" s="414"/>
      <c r="U11" s="414"/>
      <c r="V11" s="414"/>
      <c r="W11" s="414"/>
      <c r="X11" s="416"/>
      <c r="Y11" s="416"/>
      <c r="Z11" s="57"/>
      <c r="AA11" s="414"/>
      <c r="AB11" s="414"/>
      <c r="AC11" s="414"/>
      <c r="AD11" s="414"/>
      <c r="AE11" s="414"/>
      <c r="AF11" s="414"/>
      <c r="AG11" s="414"/>
      <c r="AH11" s="414"/>
      <c r="AI11" s="414"/>
    </row>
    <row r="12" spans="1:38" s="60" customFormat="1" ht="15.75" customHeight="1">
      <c r="A12" s="842" t="s">
        <v>445</v>
      </c>
      <c r="B12" s="842"/>
      <c r="C12" s="842"/>
      <c r="D12" s="842"/>
      <c r="E12" s="842"/>
      <c r="F12" s="842"/>
      <c r="G12" s="842"/>
      <c r="H12" s="842"/>
      <c r="I12" s="842"/>
      <c r="J12" s="842"/>
      <c r="K12" s="842"/>
      <c r="L12" s="842"/>
      <c r="M12" s="842"/>
      <c r="N12" s="842"/>
      <c r="O12" s="842"/>
      <c r="P12" s="842"/>
      <c r="Q12" s="842"/>
      <c r="R12" s="842"/>
      <c r="S12" s="842"/>
      <c r="T12" s="842"/>
      <c r="U12" s="842"/>
      <c r="V12" s="842"/>
      <c r="W12" s="58"/>
      <c r="X12" s="946" t="s">
        <v>13</v>
      </c>
      <c r="Y12" s="947"/>
      <c r="Z12" s="422"/>
      <c r="AA12" s="948" t="s">
        <v>14</v>
      </c>
      <c r="AB12" s="947"/>
      <c r="AC12" s="412"/>
      <c r="AD12" s="59"/>
      <c r="AE12" s="59"/>
      <c r="AF12" s="59"/>
      <c r="AG12" s="59"/>
      <c r="AJ12" s="61"/>
    </row>
    <row r="13" spans="1:38" ht="6.75" customHeight="1">
      <c r="Z13" s="52"/>
      <c r="AA13" s="414"/>
      <c r="AB13" s="414"/>
      <c r="AC13" s="414"/>
      <c r="AD13" s="414"/>
      <c r="AE13" s="414"/>
      <c r="AF13" s="414"/>
      <c r="AG13" s="414"/>
      <c r="AH13" s="414"/>
      <c r="AI13" s="414"/>
    </row>
    <row r="14" spans="1:38" ht="20.25" customHeight="1">
      <c r="A14" s="921" t="s">
        <v>427</v>
      </c>
      <c r="B14" s="922"/>
      <c r="C14" s="922"/>
      <c r="D14" s="922"/>
      <c r="E14" s="922"/>
      <c r="F14" s="922"/>
      <c r="G14" s="922"/>
      <c r="H14" s="922"/>
      <c r="I14" s="922"/>
      <c r="J14" s="922"/>
      <c r="K14" s="922"/>
      <c r="L14" s="922"/>
      <c r="M14" s="922"/>
      <c r="N14" s="922"/>
      <c r="O14" s="922"/>
      <c r="P14" s="922"/>
      <c r="Q14" s="922"/>
      <c r="R14" s="922"/>
      <c r="S14" s="922"/>
      <c r="T14" s="922"/>
      <c r="U14" s="922"/>
      <c r="V14" s="922"/>
      <c r="W14" s="922"/>
      <c r="X14" s="922"/>
      <c r="Y14" s="922"/>
      <c r="Z14" s="922"/>
      <c r="AA14" s="922"/>
      <c r="AB14" s="922"/>
      <c r="AC14" s="922"/>
      <c r="AD14" s="922"/>
      <c r="AE14" s="922"/>
      <c r="AF14" s="922"/>
      <c r="AG14" s="922"/>
      <c r="AH14" s="922"/>
      <c r="AI14" s="922"/>
    </row>
    <row r="15" spans="1:38" ht="2.25" customHeight="1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61"/>
      <c r="P15" s="61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1"/>
      <c r="AE15" s="61"/>
      <c r="AF15" s="61"/>
      <c r="AG15" s="61"/>
      <c r="AH15" s="61"/>
      <c r="AI15" s="61"/>
    </row>
    <row r="16" spans="1:38" ht="2.25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61"/>
      <c r="P16" s="61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1"/>
      <c r="AE16" s="61"/>
      <c r="AF16" s="61"/>
      <c r="AG16" s="61"/>
      <c r="AH16" s="61"/>
      <c r="AI16" s="61"/>
    </row>
    <row r="17" spans="1:36" s="60" customFormat="1" ht="15" customHeight="1">
      <c r="A17" s="842" t="s">
        <v>359</v>
      </c>
      <c r="B17" s="842"/>
      <c r="C17" s="842"/>
      <c r="D17" s="842"/>
      <c r="E17" s="842"/>
      <c r="F17" s="842"/>
      <c r="G17" s="842"/>
      <c r="H17" s="842"/>
      <c r="I17" s="842"/>
      <c r="J17" s="842"/>
      <c r="K17" s="842"/>
      <c r="L17" s="842"/>
      <c r="M17" s="842"/>
      <c r="N17" s="842"/>
      <c r="O17" s="842"/>
      <c r="P17" s="842"/>
      <c r="Q17" s="58"/>
      <c r="R17" s="926"/>
      <c r="S17" s="927"/>
      <c r="T17" s="928"/>
      <c r="U17" s="58"/>
      <c r="V17" s="58"/>
      <c r="W17" s="58"/>
      <c r="AA17" s="58"/>
      <c r="AB17" s="58"/>
      <c r="AC17" s="58"/>
      <c r="AD17" s="58"/>
      <c r="AE17" s="61"/>
      <c r="AF17" s="61"/>
      <c r="AG17" s="61"/>
      <c r="AH17" s="61"/>
      <c r="AJ17" s="61"/>
    </row>
    <row r="18" spans="1:36" ht="3" customHeight="1">
      <c r="A18" s="58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9"/>
      <c r="AB18" s="59"/>
      <c r="AC18" s="59"/>
      <c r="AD18" s="59"/>
      <c r="AE18" s="59"/>
      <c r="AF18" s="59"/>
      <c r="AG18" s="59"/>
      <c r="AH18" s="59"/>
      <c r="AI18" s="61"/>
    </row>
    <row r="19" spans="1:36" ht="15" customHeight="1">
      <c r="A19" s="864" t="s">
        <v>360</v>
      </c>
      <c r="B19" s="864"/>
      <c r="C19" s="864"/>
      <c r="D19" s="864"/>
      <c r="E19" s="864"/>
      <c r="F19" s="864"/>
      <c r="G19" s="864"/>
      <c r="H19" s="864"/>
      <c r="I19" s="864"/>
      <c r="J19" s="864"/>
      <c r="K19" s="1028"/>
      <c r="L19" s="1029"/>
      <c r="M19" s="1045"/>
      <c r="N19" s="1045"/>
      <c r="O19" s="1045"/>
      <c r="P19" s="1045"/>
      <c r="Q19" s="1045"/>
      <c r="R19" s="1045"/>
      <c r="S19" s="1046"/>
      <c r="T19" s="521"/>
      <c r="U19" s="925"/>
      <c r="V19" s="925"/>
      <c r="W19" s="925"/>
      <c r="X19" s="925"/>
      <c r="Y19" s="925"/>
      <c r="Z19" s="925"/>
      <c r="AA19" s="892"/>
      <c r="AB19" s="892"/>
      <c r="AC19" s="892"/>
      <c r="AD19" s="892"/>
      <c r="AE19" s="892"/>
      <c r="AF19" s="521"/>
      <c r="AG19" s="521"/>
      <c r="AH19" s="521"/>
      <c r="AI19" s="521"/>
    </row>
    <row r="20" spans="1:36" s="52" customFormat="1" ht="2.25" customHeight="1">
      <c r="A20" s="864"/>
      <c r="B20" s="864"/>
      <c r="C20" s="864"/>
      <c r="D20" s="864"/>
      <c r="E20" s="864"/>
      <c r="F20" s="864"/>
      <c r="G20" s="864"/>
      <c r="H20" s="864"/>
      <c r="I20" s="864"/>
      <c r="J20" s="864"/>
      <c r="K20" s="1007"/>
      <c r="L20" s="1008"/>
      <c r="M20" s="1047"/>
      <c r="N20" s="1047"/>
      <c r="O20" s="1047"/>
      <c r="P20" s="1047"/>
      <c r="Q20" s="1047"/>
      <c r="R20" s="1047"/>
      <c r="S20" s="1048"/>
      <c r="T20" s="410"/>
      <c r="U20" s="925"/>
      <c r="V20" s="925"/>
      <c r="W20" s="925"/>
      <c r="X20" s="925"/>
      <c r="Y20" s="925"/>
      <c r="Z20" s="925"/>
      <c r="AA20" s="410"/>
      <c r="AB20" s="410"/>
      <c r="AC20" s="410"/>
      <c r="AD20" s="410"/>
      <c r="AE20" s="410"/>
      <c r="AF20" s="410"/>
      <c r="AG20" s="410"/>
      <c r="AH20" s="410"/>
      <c r="AI20" s="410"/>
    </row>
    <row r="21" spans="1:36" s="52" customFormat="1" ht="15" customHeight="1">
      <c r="A21" s="864" t="s">
        <v>361</v>
      </c>
      <c r="B21" s="864"/>
      <c r="C21" s="864"/>
      <c r="D21" s="864"/>
      <c r="E21" s="864"/>
      <c r="F21" s="864"/>
      <c r="G21" s="864"/>
      <c r="H21" s="864"/>
      <c r="I21" s="864"/>
      <c r="J21" s="864"/>
      <c r="K21" s="864"/>
      <c r="L21" s="864"/>
      <c r="M21" s="864"/>
      <c r="N21" s="864"/>
      <c r="O21" s="864"/>
      <c r="P21" s="864"/>
      <c r="Q21" s="864"/>
      <c r="R21" s="410"/>
      <c r="AI21" s="410"/>
    </row>
    <row r="22" spans="1:36" s="52" customFormat="1" ht="3" customHeight="1">
      <c r="A22" s="864"/>
      <c r="B22" s="864"/>
      <c r="C22" s="864"/>
      <c r="D22" s="864"/>
      <c r="E22" s="864"/>
      <c r="F22" s="864"/>
      <c r="G22" s="864"/>
      <c r="H22" s="864"/>
      <c r="I22" s="864"/>
      <c r="J22" s="864"/>
      <c r="K22" s="864"/>
      <c r="L22" s="864"/>
      <c r="M22" s="864"/>
      <c r="N22" s="864"/>
      <c r="O22" s="864"/>
      <c r="P22" s="864"/>
      <c r="Q22" s="864"/>
      <c r="R22" s="411"/>
      <c r="AI22" s="411"/>
    </row>
    <row r="23" spans="1:36" s="52" customFormat="1" ht="2.25" customHeight="1">
      <c r="A23" s="63"/>
      <c r="B23" s="414"/>
      <c r="C23" s="414"/>
      <c r="D23" s="414"/>
      <c r="E23" s="414"/>
      <c r="F23" s="414"/>
      <c r="G23" s="414"/>
      <c r="H23" s="410"/>
      <c r="I23" s="410"/>
      <c r="J23" s="63"/>
      <c r="K23" s="414"/>
      <c r="L23" s="414"/>
      <c r="M23" s="414"/>
      <c r="N23" s="414"/>
      <c r="O23" s="414"/>
      <c r="P23" s="414"/>
      <c r="Q23" s="60"/>
      <c r="R23" s="410"/>
      <c r="S23" s="410"/>
      <c r="T23" s="410"/>
      <c r="U23" s="418"/>
      <c r="V23" s="418"/>
      <c r="W23" s="418"/>
      <c r="X23" s="418"/>
      <c r="Y23" s="418"/>
      <c r="Z23" s="418"/>
      <c r="AA23" s="418"/>
      <c r="AB23" s="418"/>
      <c r="AC23" s="64"/>
      <c r="AD23" s="410"/>
      <c r="AE23" s="410"/>
      <c r="AF23" s="58"/>
      <c r="AG23" s="58"/>
      <c r="AH23" s="58"/>
      <c r="AI23" s="58"/>
      <c r="AJ23" s="64"/>
    </row>
    <row r="24" spans="1:36" s="52" customFormat="1" ht="9.75" customHeight="1">
      <c r="A24" s="63"/>
      <c r="B24" s="414"/>
      <c r="C24" s="414"/>
      <c r="D24" s="414"/>
      <c r="E24" s="414"/>
      <c r="F24" s="414"/>
      <c r="G24" s="414"/>
      <c r="H24" s="410"/>
      <c r="I24" s="410"/>
      <c r="J24" s="63"/>
      <c r="K24" s="414"/>
      <c r="L24" s="414"/>
      <c r="M24" s="1032" t="s">
        <v>86</v>
      </c>
      <c r="N24" s="1033"/>
      <c r="O24" s="1033"/>
      <c r="P24" s="1033"/>
      <c r="Q24" s="1033"/>
      <c r="R24" s="1033"/>
      <c r="S24" s="1033"/>
      <c r="T24" s="1033"/>
      <c r="U24" s="1033"/>
      <c r="V24" s="1034"/>
      <c r="W24" s="411"/>
      <c r="X24" s="411"/>
      <c r="Y24" s="411"/>
      <c r="Z24" s="411"/>
      <c r="AA24" s="65"/>
      <c r="AB24" s="65"/>
      <c r="AC24" s="65"/>
      <c r="AD24" s="65"/>
      <c r="AE24" s="65"/>
      <c r="AF24" s="65"/>
      <c r="AG24" s="65"/>
      <c r="AH24" s="65"/>
      <c r="AI24" s="65"/>
    </row>
    <row r="25" spans="1:36" s="52" customFormat="1" ht="15" customHeight="1">
      <c r="A25" s="1023" t="s">
        <v>273</v>
      </c>
      <c r="B25" s="1023"/>
      <c r="C25" s="1041" t="s">
        <v>144</v>
      </c>
      <c r="D25" s="1042"/>
      <c r="E25" s="1042"/>
      <c r="F25" s="1042"/>
      <c r="G25" s="1043"/>
      <c r="H25" s="66"/>
      <c r="I25" s="946" t="s">
        <v>13</v>
      </c>
      <c r="J25" s="947"/>
      <c r="K25" s="419"/>
      <c r="L25" s="66"/>
      <c r="M25" s="894"/>
      <c r="N25" s="895"/>
      <c r="O25" s="895"/>
      <c r="P25" s="895"/>
      <c r="Q25" s="895"/>
      <c r="R25" s="895"/>
      <c r="S25" s="895"/>
      <c r="T25" s="895"/>
      <c r="U25" s="895"/>
      <c r="V25" s="896"/>
      <c r="W25" s="61"/>
      <c r="X25" s="58"/>
      <c r="Y25" s="66"/>
      <c r="Z25" s="66"/>
      <c r="AA25" s="65"/>
      <c r="AB25" s="65"/>
      <c r="AC25" s="65"/>
      <c r="AD25" s="65"/>
      <c r="AE25" s="65"/>
      <c r="AF25" s="65"/>
      <c r="AG25" s="65"/>
      <c r="AH25" s="65"/>
      <c r="AI25" s="65"/>
    </row>
    <row r="26" spans="1:36" s="52" customFormat="1" ht="5.25" customHeight="1">
      <c r="A26" s="67"/>
      <c r="B26" s="416"/>
      <c r="C26" s="414"/>
      <c r="D26" s="414"/>
      <c r="E26" s="414"/>
      <c r="F26" s="414"/>
      <c r="G26" s="414"/>
      <c r="M26" s="65"/>
      <c r="N26" s="65"/>
      <c r="O26" s="65"/>
      <c r="P26" s="65"/>
      <c r="Q26" s="65"/>
      <c r="R26" s="65"/>
      <c r="S26" s="65"/>
      <c r="T26" s="65"/>
      <c r="U26" s="65"/>
      <c r="V26" s="414"/>
      <c r="W26" s="414"/>
      <c r="X26" s="414"/>
      <c r="Y26" s="418"/>
      <c r="Z26" s="418"/>
      <c r="AA26" s="65"/>
      <c r="AB26" s="65"/>
      <c r="AC26" s="65"/>
      <c r="AD26" s="65"/>
      <c r="AE26" s="65"/>
      <c r="AF26" s="65"/>
      <c r="AG26" s="65"/>
      <c r="AH26" s="65"/>
      <c r="AI26" s="65"/>
      <c r="AJ26" s="64"/>
    </row>
    <row r="27" spans="1:36" s="52" customFormat="1" ht="9.75" customHeight="1">
      <c r="A27" s="67"/>
      <c r="B27" s="416"/>
      <c r="C27" s="414"/>
      <c r="D27" s="414"/>
      <c r="E27" s="414"/>
      <c r="F27" s="414"/>
      <c r="G27" s="414"/>
      <c r="M27" s="1032" t="s">
        <v>86</v>
      </c>
      <c r="N27" s="1033"/>
      <c r="O27" s="1033"/>
      <c r="P27" s="1033"/>
      <c r="Q27" s="1033"/>
      <c r="R27" s="1033"/>
      <c r="S27" s="1033"/>
      <c r="T27" s="1033"/>
      <c r="U27" s="1033"/>
      <c r="V27" s="1034"/>
      <c r="W27" s="414"/>
      <c r="X27" s="414"/>
      <c r="Y27" s="1017" t="s">
        <v>86</v>
      </c>
      <c r="Z27" s="1018"/>
      <c r="AA27" s="1018"/>
      <c r="AB27" s="1018"/>
      <c r="AC27" s="1018"/>
      <c r="AD27" s="1018"/>
      <c r="AE27" s="1018"/>
      <c r="AF27" s="1018"/>
      <c r="AG27" s="1018"/>
      <c r="AH27" s="1018"/>
      <c r="AI27" s="1019"/>
    </row>
    <row r="28" spans="1:36" s="52" customFormat="1" ht="15" customHeight="1">
      <c r="A28" s="1023" t="s">
        <v>362</v>
      </c>
      <c r="B28" s="1024"/>
      <c r="C28" s="1025" t="s">
        <v>363</v>
      </c>
      <c r="D28" s="1026"/>
      <c r="E28" s="1026"/>
      <c r="F28" s="1026"/>
      <c r="G28" s="1027"/>
      <c r="H28" s="66"/>
      <c r="I28" s="946" t="s">
        <v>13</v>
      </c>
      <c r="J28" s="947"/>
      <c r="K28" s="419"/>
      <c r="L28" s="66"/>
      <c r="M28" s="894"/>
      <c r="N28" s="895"/>
      <c r="O28" s="895"/>
      <c r="P28" s="895"/>
      <c r="Q28" s="895"/>
      <c r="R28" s="895"/>
      <c r="S28" s="895"/>
      <c r="T28" s="895"/>
      <c r="U28" s="895"/>
      <c r="V28" s="896"/>
      <c r="W28" s="61"/>
      <c r="X28" s="58"/>
      <c r="Y28" s="1020"/>
      <c r="Z28" s="1021"/>
      <c r="AA28" s="1021"/>
      <c r="AB28" s="1021"/>
      <c r="AC28" s="1021"/>
      <c r="AD28" s="1021"/>
      <c r="AE28" s="1021"/>
      <c r="AF28" s="1021"/>
      <c r="AG28" s="1021"/>
      <c r="AH28" s="1021"/>
      <c r="AI28" s="1022"/>
    </row>
    <row r="29" spans="1:36" s="52" customFormat="1" ht="5.25" customHeight="1">
      <c r="A29" s="67"/>
      <c r="B29" s="416"/>
      <c r="C29" s="414"/>
      <c r="D29" s="414"/>
      <c r="E29" s="414"/>
      <c r="F29" s="414"/>
      <c r="G29" s="414"/>
      <c r="S29" s="410"/>
      <c r="T29" s="410"/>
      <c r="U29" s="63"/>
      <c r="V29" s="414"/>
      <c r="W29" s="414"/>
      <c r="X29" s="414"/>
      <c r="Y29" s="418"/>
      <c r="Z29" s="418"/>
      <c r="AA29" s="68"/>
      <c r="AB29" s="68"/>
      <c r="AC29" s="68"/>
      <c r="AD29" s="68"/>
      <c r="AE29" s="68"/>
      <c r="AF29" s="68"/>
      <c r="AG29" s="68"/>
      <c r="AH29" s="68"/>
      <c r="AI29" s="68"/>
      <c r="AJ29" s="64"/>
    </row>
    <row r="30" spans="1:36" s="52" customFormat="1" ht="9.75" customHeight="1">
      <c r="A30" s="67"/>
      <c r="B30" s="416"/>
      <c r="C30" s="414"/>
      <c r="D30" s="414"/>
      <c r="E30" s="414"/>
      <c r="F30" s="414"/>
      <c r="G30" s="414"/>
      <c r="S30" s="410"/>
      <c r="T30" s="410"/>
      <c r="U30" s="63"/>
      <c r="V30" s="414"/>
      <c r="W30" s="414"/>
      <c r="X30" s="414"/>
      <c r="Y30" s="1028" t="s">
        <v>86</v>
      </c>
      <c r="Z30" s="1029"/>
      <c r="AA30" s="1029"/>
      <c r="AB30" s="1029"/>
      <c r="AC30" s="1029"/>
      <c r="AD30" s="1029"/>
      <c r="AE30" s="1029"/>
      <c r="AF30" s="1029"/>
      <c r="AG30" s="1029"/>
      <c r="AH30" s="1029"/>
      <c r="AI30" s="1030"/>
    </row>
    <row r="31" spans="1:36" s="52" customFormat="1" ht="15" customHeight="1">
      <c r="A31" s="1023" t="s">
        <v>364</v>
      </c>
      <c r="B31" s="1024"/>
      <c r="C31" s="1025" t="s">
        <v>414</v>
      </c>
      <c r="D31" s="1026"/>
      <c r="E31" s="1026"/>
      <c r="F31" s="1026"/>
      <c r="G31" s="1026"/>
      <c r="H31" s="1026"/>
      <c r="I31" s="1026"/>
      <c r="J31" s="1026"/>
      <c r="K31" s="1026"/>
      <c r="L31" s="1026"/>
      <c r="M31" s="1026"/>
      <c r="N31" s="1026"/>
      <c r="O31" s="1026"/>
      <c r="P31" s="1026"/>
      <c r="Q31" s="1026"/>
      <c r="R31" s="1027"/>
      <c r="T31" s="946" t="s">
        <v>13</v>
      </c>
      <c r="U31" s="1031"/>
      <c r="V31" s="413"/>
      <c r="W31" s="69"/>
      <c r="Y31" s="1007"/>
      <c r="Z31" s="1008"/>
      <c r="AA31" s="1008"/>
      <c r="AB31" s="1008"/>
      <c r="AC31" s="1008"/>
      <c r="AD31" s="1008"/>
      <c r="AE31" s="1008"/>
      <c r="AF31" s="1008"/>
      <c r="AG31" s="1008"/>
      <c r="AH31" s="1008"/>
      <c r="AI31" s="1009"/>
    </row>
    <row r="32" spans="1:36" s="52" customFormat="1" ht="2.25" customHeight="1">
      <c r="A32" s="67"/>
      <c r="B32" s="416"/>
      <c r="C32" s="414"/>
      <c r="D32" s="414"/>
      <c r="E32" s="414"/>
      <c r="F32" s="414"/>
      <c r="G32" s="414"/>
      <c r="S32" s="410"/>
      <c r="T32" s="410"/>
      <c r="U32" s="63"/>
      <c r="V32" s="414"/>
      <c r="W32" s="414"/>
      <c r="X32" s="414"/>
      <c r="Y32" s="418"/>
      <c r="Z32" s="418"/>
      <c r="AA32" s="70"/>
      <c r="AB32" s="70"/>
      <c r="AC32" s="70"/>
      <c r="AD32" s="70"/>
      <c r="AE32" s="70"/>
      <c r="AF32" s="70"/>
      <c r="AG32" s="70"/>
      <c r="AH32" s="70"/>
      <c r="AI32" s="70"/>
      <c r="AJ32" s="64"/>
    </row>
    <row r="33" spans="1:36" s="52" customFormat="1" ht="3" customHeight="1">
      <c r="A33" s="67"/>
      <c r="B33" s="416"/>
      <c r="C33" s="414"/>
      <c r="D33" s="414"/>
      <c r="E33" s="414"/>
      <c r="F33" s="414"/>
      <c r="G33" s="414"/>
      <c r="S33" s="410"/>
      <c r="T33" s="410"/>
      <c r="U33" s="63"/>
      <c r="V33" s="414"/>
      <c r="W33" s="414"/>
      <c r="X33" s="414"/>
      <c r="Y33" s="411"/>
      <c r="Z33" s="411"/>
      <c r="AA33" s="411"/>
      <c r="AB33" s="411"/>
      <c r="AC33" s="411"/>
      <c r="AD33" s="411"/>
      <c r="AE33" s="411"/>
      <c r="AF33" s="411"/>
      <c r="AG33" s="411"/>
      <c r="AH33" s="411"/>
      <c r="AI33" s="411"/>
    </row>
    <row r="34" spans="1:36" s="60" customFormat="1" ht="15" customHeight="1">
      <c r="A34" s="1016" t="s">
        <v>365</v>
      </c>
      <c r="B34" s="1016"/>
      <c r="C34" s="1035" t="s">
        <v>387</v>
      </c>
      <c r="D34" s="1036"/>
      <c r="E34" s="1036"/>
      <c r="F34" s="1036"/>
      <c r="G34" s="1036"/>
      <c r="H34" s="1036"/>
      <c r="I34" s="1037"/>
      <c r="J34" s="61"/>
      <c r="K34" s="61"/>
      <c r="L34" s="61"/>
      <c r="P34" s="946" t="s">
        <v>13</v>
      </c>
      <c r="Q34" s="946"/>
      <c r="R34" s="413"/>
      <c r="S34" s="61"/>
      <c r="T34" s="61"/>
      <c r="U34" s="61"/>
      <c r="V34" s="61"/>
      <c r="W34" s="61"/>
      <c r="AJ34" s="61"/>
    </row>
    <row r="35" spans="1:36" ht="5.25" customHeight="1">
      <c r="A35" s="71"/>
      <c r="B35" s="71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9"/>
      <c r="AB35" s="59"/>
      <c r="AC35" s="59"/>
      <c r="AD35" s="59"/>
      <c r="AE35" s="59"/>
      <c r="AF35" s="59"/>
      <c r="AG35" s="59"/>
      <c r="AH35" s="59"/>
      <c r="AI35" s="61"/>
    </row>
    <row r="36" spans="1:36" s="60" customFormat="1" ht="15" customHeight="1">
      <c r="A36" s="1016" t="s">
        <v>415</v>
      </c>
      <c r="B36" s="1016"/>
      <c r="C36" s="839" t="s">
        <v>366</v>
      </c>
      <c r="D36" s="839"/>
      <c r="E36" s="839"/>
      <c r="F36" s="839"/>
      <c r="G36" s="839"/>
      <c r="H36" s="839"/>
      <c r="I36" s="839"/>
      <c r="J36" s="839"/>
      <c r="K36" s="839"/>
      <c r="L36" s="839"/>
      <c r="M36" s="839"/>
      <c r="N36" s="61"/>
      <c r="O36" s="61"/>
      <c r="P36" s="926"/>
      <c r="Q36" s="927"/>
      <c r="R36" s="928"/>
      <c r="S36" s="61"/>
      <c r="AD36" s="59"/>
      <c r="AE36" s="59"/>
      <c r="AF36" s="59"/>
      <c r="AG36" s="59"/>
      <c r="AJ36" s="61"/>
    </row>
    <row r="37" spans="1:36" ht="1.5" customHeight="1">
      <c r="A37" s="58"/>
      <c r="B37" s="58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58"/>
      <c r="Q37" s="58"/>
      <c r="R37" s="58"/>
      <c r="S37" s="61"/>
      <c r="W37" s="58"/>
      <c r="X37" s="58"/>
      <c r="Y37" s="58"/>
      <c r="Z37" s="58"/>
      <c r="AA37" s="59"/>
      <c r="AB37" s="59"/>
      <c r="AC37" s="59"/>
      <c r="AD37" s="59"/>
      <c r="AE37" s="59"/>
      <c r="AF37" s="59"/>
      <c r="AG37" s="59"/>
      <c r="AH37" s="59"/>
      <c r="AI37" s="61"/>
    </row>
    <row r="38" spans="1:36" ht="0.75" customHeight="1">
      <c r="A38" s="58"/>
      <c r="B38" s="58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58"/>
      <c r="Q38" s="58"/>
      <c r="R38" s="58"/>
      <c r="S38" s="61"/>
      <c r="W38" s="58"/>
      <c r="X38" s="58"/>
      <c r="Y38" s="58"/>
      <c r="Z38" s="58"/>
      <c r="AA38" s="59"/>
      <c r="AB38" s="59"/>
      <c r="AC38" s="59"/>
      <c r="AD38" s="59"/>
      <c r="AE38" s="59"/>
      <c r="AF38" s="59"/>
      <c r="AG38" s="59"/>
      <c r="AH38" s="59"/>
      <c r="AI38" s="61"/>
    </row>
    <row r="39" spans="1:36" ht="15" customHeight="1">
      <c r="A39" s="946" t="s">
        <v>416</v>
      </c>
      <c r="B39" s="946"/>
      <c r="C39" s="839" t="s">
        <v>423</v>
      </c>
      <c r="D39" s="839"/>
      <c r="E39" s="839"/>
      <c r="F39" s="839"/>
      <c r="G39" s="839"/>
      <c r="H39" s="839"/>
      <c r="I39" s="839"/>
      <c r="J39" s="839"/>
      <c r="K39" s="839"/>
      <c r="L39" s="839"/>
      <c r="M39" s="839"/>
      <c r="N39" s="61"/>
      <c r="O39" s="61"/>
      <c r="P39" s="926"/>
      <c r="Q39" s="927"/>
      <c r="R39" s="928"/>
      <c r="S39" s="72"/>
      <c r="W39" s="61"/>
      <c r="X39" s="52"/>
      <c r="Y39" s="52"/>
      <c r="Z39" s="52"/>
      <c r="AA39" s="72"/>
      <c r="AB39" s="72"/>
      <c r="AC39" s="72"/>
      <c r="AD39" s="72"/>
      <c r="AE39" s="72"/>
      <c r="AF39" s="72"/>
      <c r="AG39" s="72"/>
      <c r="AH39" s="72"/>
      <c r="AI39" s="72"/>
    </row>
    <row r="40" spans="1:36" s="52" customFormat="1" ht="29.25" customHeight="1">
      <c r="A40" s="839" t="s">
        <v>450</v>
      </c>
      <c r="B40" s="839"/>
      <c r="C40" s="839"/>
      <c r="D40" s="839"/>
      <c r="E40" s="839"/>
      <c r="F40" s="839"/>
      <c r="G40" s="839"/>
      <c r="H40" s="839"/>
      <c r="I40" s="839"/>
      <c r="J40" s="839"/>
      <c r="K40" s="839"/>
      <c r="L40" s="839"/>
      <c r="M40" s="839"/>
      <c r="N40" s="839"/>
      <c r="O40" s="839"/>
      <c r="P40" s="839"/>
      <c r="Q40" s="839"/>
      <c r="R40" s="839"/>
      <c r="S40" s="839"/>
      <c r="T40" s="839"/>
      <c r="U40" s="839"/>
      <c r="V40" s="839"/>
      <c r="W40" s="839"/>
      <c r="X40" s="839"/>
      <c r="Y40" s="839"/>
      <c r="Z40" s="839"/>
      <c r="AA40" s="839"/>
      <c r="AB40" s="839"/>
      <c r="AC40" s="839"/>
      <c r="AD40" s="839"/>
      <c r="AE40" s="839"/>
      <c r="AF40" s="839"/>
      <c r="AG40" s="839"/>
      <c r="AH40" s="839"/>
      <c r="AI40" s="839"/>
      <c r="AJ40" s="64"/>
    </row>
    <row r="41" spans="1:36" s="52" customFormat="1" ht="20.45" customHeight="1">
      <c r="A41" s="545"/>
      <c r="B41" s="1013"/>
      <c r="C41" s="1014"/>
      <c r="D41" s="1014"/>
      <c r="E41" s="1014"/>
      <c r="F41" s="1014"/>
      <c r="G41" s="1014"/>
      <c r="H41" s="1014"/>
      <c r="I41" s="1014"/>
      <c r="J41" s="1014"/>
      <c r="K41" s="1014"/>
      <c r="L41" s="1014"/>
      <c r="M41" s="1014"/>
      <c r="N41" s="1014"/>
      <c r="O41" s="1014"/>
      <c r="P41" s="1014"/>
      <c r="Q41" s="1014"/>
      <c r="R41" s="1014"/>
      <c r="S41" s="1014"/>
      <c r="T41" s="1014"/>
      <c r="U41" s="1014"/>
      <c r="V41" s="1014"/>
      <c r="W41" s="1015"/>
      <c r="X41" s="545"/>
      <c r="Y41" s="545"/>
      <c r="Z41" s="545"/>
      <c r="AA41" s="545"/>
      <c r="AB41" s="545"/>
      <c r="AC41" s="545"/>
      <c r="AD41" s="545"/>
      <c r="AE41" s="545"/>
      <c r="AF41" s="545"/>
      <c r="AG41" s="545"/>
      <c r="AH41" s="545"/>
      <c r="AI41" s="545"/>
      <c r="AJ41" s="64"/>
    </row>
    <row r="42" spans="1:36" s="52" customFormat="1" ht="15" customHeight="1">
      <c r="A42" s="1006" t="s">
        <v>367</v>
      </c>
      <c r="B42" s="1006"/>
      <c r="C42" s="1006"/>
      <c r="D42" s="1006"/>
      <c r="E42" s="1006"/>
      <c r="F42" s="1006"/>
      <c r="G42" s="1006"/>
      <c r="H42" s="1006"/>
      <c r="I42" s="1006"/>
      <c r="J42" s="1006"/>
      <c r="K42" s="1006"/>
      <c r="L42" s="1006"/>
      <c r="M42" s="1006"/>
      <c r="N42" s="1006"/>
      <c r="O42" s="1006"/>
      <c r="P42" s="1006"/>
      <c r="Q42" s="1006"/>
      <c r="R42" s="1006"/>
      <c r="S42" s="1006"/>
      <c r="T42" s="1006"/>
      <c r="U42" s="1006"/>
      <c r="V42" s="1006"/>
      <c r="W42" s="1006"/>
      <c r="X42" s="1006"/>
      <c r="Y42" s="1006"/>
      <c r="Z42" s="1006"/>
      <c r="AA42" s="1006"/>
      <c r="AB42" s="1006"/>
      <c r="AC42" s="1006"/>
      <c r="AD42" s="1006"/>
      <c r="AE42" s="1006"/>
      <c r="AF42" s="1006"/>
      <c r="AG42" s="1006"/>
      <c r="AH42" s="1006"/>
      <c r="AI42" s="1006"/>
    </row>
    <row r="43" spans="1:36" ht="2.25" customHeight="1">
      <c r="A43" s="73"/>
      <c r="B43" s="415"/>
      <c r="C43" s="415"/>
      <c r="D43" s="415"/>
      <c r="E43" s="415"/>
      <c r="F43" s="415"/>
      <c r="G43" s="415"/>
      <c r="H43" s="415"/>
      <c r="I43" s="415"/>
      <c r="J43" s="415"/>
      <c r="K43" s="415"/>
      <c r="L43" s="415"/>
      <c r="M43" s="415"/>
      <c r="N43" s="415"/>
      <c r="O43" s="415"/>
      <c r="P43" s="415"/>
      <c r="Q43" s="415"/>
      <c r="R43" s="415"/>
      <c r="S43" s="415"/>
      <c r="T43" s="415"/>
      <c r="U43" s="415"/>
      <c r="V43" s="415"/>
      <c r="W43" s="415"/>
      <c r="X43" s="415"/>
      <c r="Y43" s="415"/>
      <c r="Z43" s="415"/>
      <c r="AA43" s="415"/>
      <c r="AB43" s="415"/>
      <c r="AC43" s="415"/>
      <c r="AD43" s="415"/>
      <c r="AE43" s="415"/>
      <c r="AF43" s="415"/>
      <c r="AG43" s="415"/>
      <c r="AH43" s="415"/>
      <c r="AI43" s="415"/>
    </row>
    <row r="44" spans="1:36" ht="15" customHeight="1">
      <c r="A44" s="931" t="s">
        <v>876</v>
      </c>
      <c r="B44" s="932"/>
      <c r="C44" s="932"/>
      <c r="D44" s="932"/>
      <c r="E44" s="932"/>
      <c r="F44" s="932"/>
      <c r="G44" s="932"/>
      <c r="H44" s="932"/>
      <c r="I44" s="932"/>
      <c r="J44" s="932"/>
      <c r="K44" s="932"/>
      <c r="L44" s="933"/>
      <c r="M44" s="931" t="s">
        <v>368</v>
      </c>
      <c r="N44" s="932"/>
      <c r="O44" s="932"/>
      <c r="P44" s="932"/>
      <c r="Q44" s="932"/>
      <c r="R44" s="932"/>
      <c r="S44" s="932"/>
      <c r="T44" s="932"/>
      <c r="U44" s="932"/>
      <c r="V44" s="932"/>
      <c r="W44" s="932"/>
      <c r="X44" s="933"/>
      <c r="Y44" s="931" t="s">
        <v>742</v>
      </c>
      <c r="Z44" s="932"/>
      <c r="AA44" s="932"/>
      <c r="AB44" s="932"/>
      <c r="AC44" s="932"/>
      <c r="AD44" s="932"/>
      <c r="AE44" s="932"/>
      <c r="AF44" s="932"/>
      <c r="AG44" s="932"/>
      <c r="AH44" s="932"/>
      <c r="AI44" s="933"/>
    </row>
    <row r="45" spans="1:36" ht="21.6" customHeight="1">
      <c r="A45" s="937"/>
      <c r="B45" s="938"/>
      <c r="C45" s="938"/>
      <c r="D45" s="938"/>
      <c r="E45" s="938"/>
      <c r="F45" s="938"/>
      <c r="G45" s="938"/>
      <c r="H45" s="938"/>
      <c r="I45" s="938"/>
      <c r="J45" s="938"/>
      <c r="K45" s="938"/>
      <c r="L45" s="939"/>
      <c r="M45" s="940"/>
      <c r="N45" s="941"/>
      <c r="O45" s="941"/>
      <c r="P45" s="941"/>
      <c r="Q45" s="941"/>
      <c r="R45" s="941"/>
      <c r="S45" s="941"/>
      <c r="T45" s="941"/>
      <c r="U45" s="941"/>
      <c r="V45" s="941"/>
      <c r="W45" s="941"/>
      <c r="X45" s="942"/>
      <c r="Y45" s="934" t="s">
        <v>86</v>
      </c>
      <c r="Z45" s="935"/>
      <c r="AA45" s="935"/>
      <c r="AB45" s="935"/>
      <c r="AC45" s="935"/>
      <c r="AD45" s="935"/>
      <c r="AE45" s="935"/>
      <c r="AF45" s="935"/>
      <c r="AG45" s="935"/>
      <c r="AH45" s="935"/>
      <c r="AI45" s="936"/>
    </row>
    <row r="46" spans="1:36" ht="15" customHeight="1">
      <c r="A46" s="943" t="s">
        <v>743</v>
      </c>
      <c r="B46" s="944"/>
      <c r="C46" s="944"/>
      <c r="D46" s="944"/>
      <c r="E46" s="944"/>
      <c r="F46" s="944"/>
      <c r="G46" s="944"/>
      <c r="H46" s="944"/>
      <c r="I46" s="944"/>
      <c r="J46" s="944"/>
      <c r="K46" s="944"/>
      <c r="L46" s="945"/>
      <c r="M46" s="943" t="s">
        <v>744</v>
      </c>
      <c r="N46" s="944"/>
      <c r="O46" s="944"/>
      <c r="P46" s="944"/>
      <c r="Q46" s="944"/>
      <c r="R46" s="944"/>
      <c r="S46" s="944"/>
      <c r="T46" s="944"/>
      <c r="U46" s="944"/>
      <c r="V46" s="944"/>
      <c r="W46" s="944"/>
      <c r="X46" s="944"/>
      <c r="Y46" s="944"/>
      <c r="Z46" s="944"/>
      <c r="AA46" s="944"/>
      <c r="AB46" s="944"/>
      <c r="AC46" s="944"/>
      <c r="AD46" s="944"/>
      <c r="AE46" s="944"/>
      <c r="AF46" s="944"/>
      <c r="AG46" s="944"/>
      <c r="AH46" s="944"/>
      <c r="AI46" s="945"/>
    </row>
    <row r="47" spans="1:36" ht="15" customHeight="1">
      <c r="A47" s="937"/>
      <c r="B47" s="938"/>
      <c r="C47" s="938"/>
      <c r="D47" s="938"/>
      <c r="E47" s="938"/>
      <c r="F47" s="938"/>
      <c r="G47" s="938"/>
      <c r="H47" s="938"/>
      <c r="I47" s="938"/>
      <c r="J47" s="938"/>
      <c r="K47" s="938"/>
      <c r="L47" s="939"/>
      <c r="M47" s="1010"/>
      <c r="N47" s="1011"/>
      <c r="O47" s="1011"/>
      <c r="P47" s="1011"/>
      <c r="Q47" s="1011"/>
      <c r="R47" s="1011"/>
      <c r="S47" s="1011"/>
      <c r="T47" s="1011"/>
      <c r="U47" s="1011"/>
      <c r="V47" s="1011"/>
      <c r="W47" s="1011"/>
      <c r="X47" s="1011"/>
      <c r="Y47" s="1011"/>
      <c r="Z47" s="1011"/>
      <c r="AA47" s="1011"/>
      <c r="AB47" s="1011"/>
      <c r="AC47" s="1011"/>
      <c r="AD47" s="1011"/>
      <c r="AE47" s="1011"/>
      <c r="AF47" s="1011"/>
      <c r="AG47" s="1011"/>
      <c r="AH47" s="1011"/>
      <c r="AI47" s="1012"/>
    </row>
    <row r="48" spans="1:36" ht="15" customHeight="1">
      <c r="A48" s="943" t="s">
        <v>745</v>
      </c>
      <c r="B48" s="944"/>
      <c r="C48" s="944"/>
      <c r="D48" s="944"/>
      <c r="E48" s="944"/>
      <c r="F48" s="944"/>
      <c r="G48" s="944"/>
      <c r="H48" s="944"/>
      <c r="I48" s="944"/>
      <c r="J48" s="944"/>
      <c r="K48" s="944"/>
      <c r="L48" s="945"/>
      <c r="M48" s="931" t="s">
        <v>746</v>
      </c>
      <c r="N48" s="932"/>
      <c r="O48" s="932"/>
      <c r="P48" s="932"/>
      <c r="Q48" s="932"/>
      <c r="R48" s="932"/>
      <c r="S48" s="932"/>
      <c r="T48" s="932"/>
      <c r="U48" s="932"/>
      <c r="V48" s="932"/>
      <c r="W48" s="932"/>
      <c r="X48" s="933"/>
      <c r="Y48" s="931" t="s">
        <v>801</v>
      </c>
      <c r="Z48" s="932"/>
      <c r="AA48" s="932"/>
      <c r="AB48" s="932"/>
      <c r="AC48" s="932"/>
      <c r="AD48" s="932"/>
      <c r="AE48" s="932"/>
      <c r="AF48" s="932"/>
      <c r="AG48" s="932"/>
      <c r="AH48" s="932"/>
      <c r="AI48" s="933"/>
    </row>
    <row r="49" spans="1:35" ht="15" customHeight="1">
      <c r="A49" s="937"/>
      <c r="B49" s="938"/>
      <c r="C49" s="938"/>
      <c r="D49" s="938"/>
      <c r="E49" s="938"/>
      <c r="F49" s="938"/>
      <c r="G49" s="938"/>
      <c r="H49" s="938"/>
      <c r="I49" s="938"/>
      <c r="J49" s="938"/>
      <c r="K49" s="938"/>
      <c r="L49" s="939"/>
      <c r="M49" s="940"/>
      <c r="N49" s="941"/>
      <c r="O49" s="941"/>
      <c r="P49" s="941"/>
      <c r="Q49" s="941"/>
      <c r="R49" s="941"/>
      <c r="S49" s="941"/>
      <c r="T49" s="941"/>
      <c r="U49" s="941"/>
      <c r="V49" s="941"/>
      <c r="W49" s="941"/>
      <c r="X49" s="942"/>
      <c r="Y49" s="1007" t="s">
        <v>86</v>
      </c>
      <c r="Z49" s="1008"/>
      <c r="AA49" s="1008"/>
      <c r="AB49" s="1008"/>
      <c r="AC49" s="1008"/>
      <c r="AD49" s="1008"/>
      <c r="AE49" s="1008"/>
      <c r="AF49" s="1008"/>
      <c r="AG49" s="1008"/>
      <c r="AH49" s="1008"/>
      <c r="AI49" s="1009"/>
    </row>
    <row r="50" spans="1:35" ht="6" customHeight="1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416"/>
      <c r="L50" s="416"/>
      <c r="M50" s="410"/>
      <c r="N50" s="410"/>
      <c r="O50" s="410"/>
      <c r="P50" s="410"/>
      <c r="Q50" s="410"/>
      <c r="R50" s="410"/>
      <c r="S50" s="410"/>
      <c r="T50" s="410"/>
      <c r="U50" s="416"/>
      <c r="V50" s="416"/>
      <c r="W50" s="416"/>
      <c r="X50" s="416"/>
      <c r="Y50" s="416"/>
      <c r="Z50" s="416"/>
      <c r="AA50" s="416"/>
      <c r="AB50" s="416"/>
      <c r="AC50" s="416"/>
      <c r="AD50" s="416"/>
      <c r="AE50" s="416"/>
      <c r="AF50" s="71"/>
      <c r="AG50" s="414"/>
      <c r="AH50" s="414"/>
      <c r="AI50" s="414"/>
    </row>
    <row r="51" spans="1:35" s="78" customFormat="1" ht="15" customHeight="1">
      <c r="A51" s="949" t="s">
        <v>442</v>
      </c>
      <c r="B51" s="949"/>
      <c r="C51" s="949"/>
      <c r="D51" s="949"/>
      <c r="E51" s="949"/>
      <c r="F51" s="949"/>
      <c r="G51" s="949"/>
      <c r="H51" s="949"/>
      <c r="I51" s="949"/>
      <c r="J51" s="949"/>
      <c r="K51" s="949"/>
      <c r="L51" s="949"/>
      <c r="M51" s="949"/>
      <c r="N51" s="949"/>
      <c r="O51" s="949"/>
      <c r="P51" s="949"/>
      <c r="Q51" s="949"/>
      <c r="R51" s="949"/>
      <c r="S51" s="949"/>
      <c r="T51" s="77"/>
      <c r="U51" s="77"/>
      <c r="V51" s="946" t="s">
        <v>13</v>
      </c>
      <c r="W51" s="947"/>
      <c r="X51" s="422"/>
      <c r="Y51" s="948" t="s">
        <v>14</v>
      </c>
      <c r="Z51" s="947"/>
      <c r="AA51" s="715"/>
      <c r="AB51" s="77"/>
      <c r="AC51" s="77"/>
      <c r="AD51" s="77"/>
      <c r="AE51" s="77"/>
      <c r="AF51" s="77"/>
      <c r="AG51" s="77"/>
      <c r="AH51" s="77"/>
      <c r="AI51" s="77"/>
    </row>
    <row r="52" spans="1:35" s="78" customFormat="1" ht="44.25" customHeight="1">
      <c r="A52" s="949" t="s">
        <v>369</v>
      </c>
      <c r="B52" s="949"/>
      <c r="C52" s="949"/>
      <c r="D52" s="949"/>
      <c r="E52" s="949"/>
      <c r="F52" s="949"/>
      <c r="G52" s="949"/>
      <c r="H52" s="77"/>
      <c r="I52" s="949" t="s">
        <v>424</v>
      </c>
      <c r="J52" s="949"/>
      <c r="K52" s="949"/>
      <c r="L52" s="949"/>
      <c r="M52" s="949"/>
      <c r="N52" s="949"/>
      <c r="O52" s="949"/>
      <c r="P52" s="949"/>
      <c r="Q52" s="949"/>
      <c r="R52" s="949" t="s">
        <v>370</v>
      </c>
      <c r="S52" s="949"/>
      <c r="T52" s="949"/>
      <c r="U52" s="949"/>
      <c r="V52" s="949"/>
      <c r="W52" s="949"/>
      <c r="X52" s="949"/>
      <c r="Y52" s="949"/>
      <c r="Z52" s="949"/>
      <c r="AA52" s="949"/>
      <c r="AB52" s="949"/>
      <c r="AC52" s="76"/>
      <c r="AD52" s="76"/>
      <c r="AE52" s="76"/>
      <c r="AF52" s="76"/>
      <c r="AG52" s="76" t="s">
        <v>181</v>
      </c>
      <c r="AH52" s="76"/>
      <c r="AI52" s="76"/>
    </row>
    <row r="53" spans="1:35" s="78" customFormat="1" ht="15" customHeight="1">
      <c r="A53" s="1000" t="s">
        <v>277</v>
      </c>
      <c r="B53" s="1001"/>
      <c r="C53" s="1001"/>
      <c r="D53" s="1001"/>
      <c r="E53" s="1001"/>
      <c r="F53" s="1001"/>
      <c r="G53" s="1002"/>
      <c r="H53" s="79"/>
      <c r="I53" s="929"/>
      <c r="J53" s="930"/>
      <c r="K53" s="364" t="s">
        <v>679</v>
      </c>
      <c r="L53" s="929"/>
      <c r="M53" s="930"/>
      <c r="N53" s="364" t="s">
        <v>679</v>
      </c>
      <c r="O53" s="929"/>
      <c r="P53" s="1005"/>
      <c r="Q53" s="79"/>
      <c r="R53" s="929" t="s">
        <v>86</v>
      </c>
      <c r="S53" s="1003"/>
      <c r="T53" s="1003"/>
      <c r="U53" s="1003"/>
      <c r="V53" s="1003"/>
      <c r="W53" s="1003"/>
      <c r="X53" s="930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</row>
    <row r="54" spans="1:35" s="93" customFormat="1" ht="18.75" customHeight="1">
      <c r="A54" s="1004" t="s">
        <v>747</v>
      </c>
      <c r="B54" s="1004"/>
      <c r="C54" s="1004"/>
      <c r="D54" s="1004"/>
      <c r="E54" s="1004"/>
      <c r="F54" s="1004"/>
      <c r="G54" s="1004"/>
      <c r="H54" s="1004"/>
      <c r="I54" s="1004"/>
      <c r="J54" s="1004"/>
      <c r="K54" s="1004"/>
      <c r="L54" s="1004"/>
      <c r="M54" s="1004"/>
      <c r="N54" s="1004"/>
      <c r="O54" s="1004"/>
      <c r="P54" s="1004"/>
      <c r="Q54" s="1004"/>
      <c r="R54" s="1004"/>
      <c r="S54" s="1004"/>
      <c r="T54" s="1004"/>
      <c r="U54" s="1004"/>
      <c r="V54" s="1004"/>
      <c r="W54" s="1004"/>
      <c r="X54" s="1004"/>
      <c r="Y54" s="1004"/>
      <c r="Z54" s="1004"/>
      <c r="AA54" s="1004"/>
      <c r="AB54" s="1004"/>
      <c r="AC54" s="1004"/>
      <c r="AD54" s="1004"/>
      <c r="AE54" s="1004"/>
      <c r="AF54" s="1004"/>
      <c r="AG54" s="1004"/>
      <c r="AH54" s="1004"/>
      <c r="AI54" s="1004"/>
    </row>
    <row r="55" spans="1:35" ht="6" customHeight="1">
      <c r="A55" s="81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</row>
    <row r="56" spans="1:35" ht="22.5" customHeight="1">
      <c r="A56" s="864" t="s">
        <v>588</v>
      </c>
      <c r="B56" s="864"/>
      <c r="C56" s="864"/>
      <c r="D56" s="864"/>
      <c r="E56" s="864"/>
      <c r="F56" s="864"/>
      <c r="G56" s="864"/>
      <c r="H56" s="864"/>
      <c r="I56" s="864"/>
      <c r="J56" s="864"/>
      <c r="K56" s="864"/>
      <c r="L56" s="864"/>
      <c r="M56" s="864"/>
      <c r="N56" s="864"/>
      <c r="O56" s="864"/>
      <c r="P56" s="864"/>
      <c r="Q56" s="864"/>
      <c r="R56" s="864"/>
      <c r="S56" s="864"/>
      <c r="T56" s="864"/>
      <c r="U56" s="864"/>
      <c r="V56" s="864"/>
      <c r="W56" s="864"/>
      <c r="X56" s="864"/>
      <c r="Y56" s="864"/>
      <c r="Z56" s="864"/>
      <c r="AA56" s="864"/>
      <c r="AB56" s="864"/>
      <c r="AC56" s="864"/>
      <c r="AD56" s="864"/>
      <c r="AE56" s="864"/>
      <c r="AF56" s="864"/>
      <c r="AG56" s="864"/>
      <c r="AH56" s="864"/>
      <c r="AI56" s="864"/>
    </row>
    <row r="57" spans="1:35" ht="2.25" customHeight="1">
      <c r="A57" s="887"/>
      <c r="B57" s="887"/>
      <c r="C57" s="887"/>
      <c r="D57" s="887"/>
      <c r="E57" s="887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</row>
    <row r="58" spans="1:35" s="83" customFormat="1" ht="10.5" customHeight="1">
      <c r="A58" s="963" t="s">
        <v>371</v>
      </c>
      <c r="B58" s="963"/>
      <c r="C58" s="963"/>
      <c r="D58" s="963"/>
      <c r="E58" s="963"/>
      <c r="F58" s="963"/>
      <c r="G58" s="963"/>
      <c r="H58" s="963" t="s">
        <v>372</v>
      </c>
      <c r="I58" s="963"/>
      <c r="J58" s="963"/>
      <c r="K58" s="963"/>
      <c r="L58" s="963"/>
      <c r="M58" s="963"/>
      <c r="N58" s="963"/>
      <c r="O58" s="963"/>
      <c r="P58" s="963"/>
      <c r="Q58" s="963"/>
      <c r="R58" s="963" t="s">
        <v>373</v>
      </c>
      <c r="S58" s="963"/>
      <c r="T58" s="963"/>
      <c r="U58" s="963"/>
      <c r="V58" s="963"/>
      <c r="W58" s="963"/>
      <c r="X58" s="963"/>
      <c r="Y58" s="963"/>
      <c r="Z58" s="963" t="s">
        <v>374</v>
      </c>
      <c r="AA58" s="963"/>
      <c r="AB58" s="963"/>
      <c r="AC58" s="963"/>
      <c r="AD58" s="963"/>
      <c r="AE58" s="963"/>
      <c r="AF58" s="963"/>
      <c r="AG58" s="963"/>
      <c r="AH58" s="963"/>
      <c r="AI58" s="963"/>
    </row>
    <row r="59" spans="1:35" s="467" customFormat="1" ht="15.95" customHeight="1">
      <c r="A59" s="998" t="s">
        <v>70</v>
      </c>
      <c r="B59" s="998"/>
      <c r="C59" s="998"/>
      <c r="D59" s="998"/>
      <c r="E59" s="998"/>
      <c r="F59" s="998"/>
      <c r="G59" s="998"/>
      <c r="H59" s="999" t="s">
        <v>86</v>
      </c>
      <c r="I59" s="999"/>
      <c r="J59" s="999"/>
      <c r="K59" s="999"/>
      <c r="L59" s="999"/>
      <c r="M59" s="999"/>
      <c r="N59" s="999"/>
      <c r="O59" s="999"/>
      <c r="P59" s="999"/>
      <c r="Q59" s="999"/>
      <c r="R59" s="965"/>
      <c r="S59" s="965"/>
      <c r="T59" s="965"/>
      <c r="U59" s="965"/>
      <c r="V59" s="965"/>
      <c r="W59" s="965"/>
      <c r="X59" s="965"/>
      <c r="Y59" s="965"/>
      <c r="Z59" s="965"/>
      <c r="AA59" s="965"/>
      <c r="AB59" s="965"/>
      <c r="AC59" s="965"/>
      <c r="AD59" s="965"/>
      <c r="AE59" s="965"/>
      <c r="AF59" s="965"/>
      <c r="AG59" s="965"/>
      <c r="AH59" s="965"/>
      <c r="AI59" s="965"/>
    </row>
    <row r="60" spans="1:35" s="85" customFormat="1" ht="10.5" customHeight="1">
      <c r="A60" s="978" t="s">
        <v>375</v>
      </c>
      <c r="B60" s="979"/>
      <c r="C60" s="979"/>
      <c r="D60" s="979"/>
      <c r="E60" s="979"/>
      <c r="F60" s="979"/>
      <c r="G60" s="980"/>
      <c r="H60" s="978" t="s">
        <v>376</v>
      </c>
      <c r="I60" s="979"/>
      <c r="J60" s="979"/>
      <c r="K60" s="979"/>
      <c r="L60" s="979"/>
      <c r="M60" s="979"/>
      <c r="N60" s="979"/>
      <c r="O60" s="979"/>
      <c r="P60" s="979"/>
      <c r="Q60" s="980"/>
      <c r="R60" s="978" t="s">
        <v>377</v>
      </c>
      <c r="S60" s="979"/>
      <c r="T60" s="979"/>
      <c r="U60" s="979"/>
      <c r="V60" s="979"/>
      <c r="W60" s="979"/>
      <c r="X60" s="979"/>
      <c r="Y60" s="980"/>
      <c r="Z60" s="978" t="s">
        <v>378</v>
      </c>
      <c r="AA60" s="979"/>
      <c r="AB60" s="979"/>
      <c r="AC60" s="979"/>
      <c r="AD60" s="979"/>
      <c r="AE60" s="979"/>
      <c r="AF60" s="979"/>
      <c r="AG60" s="979"/>
      <c r="AH60" s="979"/>
      <c r="AI60" s="980"/>
    </row>
    <row r="61" spans="1:35" s="467" customFormat="1" ht="15.95" customHeight="1">
      <c r="A61" s="981"/>
      <c r="B61" s="982"/>
      <c r="C61" s="982"/>
      <c r="D61" s="982"/>
      <c r="E61" s="982"/>
      <c r="F61" s="982"/>
      <c r="G61" s="983"/>
      <c r="H61" s="981"/>
      <c r="I61" s="982"/>
      <c r="J61" s="982"/>
      <c r="K61" s="982"/>
      <c r="L61" s="982"/>
      <c r="M61" s="982"/>
      <c r="N61" s="982"/>
      <c r="O61" s="982"/>
      <c r="P61" s="982"/>
      <c r="Q61" s="983"/>
      <c r="R61" s="981"/>
      <c r="S61" s="982"/>
      <c r="T61" s="982"/>
      <c r="U61" s="982"/>
      <c r="V61" s="982"/>
      <c r="W61" s="982"/>
      <c r="X61" s="982"/>
      <c r="Y61" s="983"/>
      <c r="Z61" s="965"/>
      <c r="AA61" s="965"/>
      <c r="AB61" s="965"/>
      <c r="AC61" s="965"/>
      <c r="AD61" s="965"/>
      <c r="AE61" s="965"/>
      <c r="AF61" s="965"/>
      <c r="AG61" s="965"/>
      <c r="AH61" s="965"/>
      <c r="AI61" s="965"/>
    </row>
    <row r="62" spans="1:35" s="86" customFormat="1" ht="10.5" customHeight="1">
      <c r="A62" s="978" t="s">
        <v>379</v>
      </c>
      <c r="B62" s="979"/>
      <c r="C62" s="979"/>
      <c r="D62" s="979"/>
      <c r="E62" s="979"/>
      <c r="F62" s="979"/>
      <c r="G62" s="980"/>
      <c r="H62" s="978" t="s">
        <v>380</v>
      </c>
      <c r="I62" s="979"/>
      <c r="J62" s="979"/>
      <c r="K62" s="979"/>
      <c r="L62" s="979"/>
      <c r="M62" s="979"/>
      <c r="N62" s="979"/>
      <c r="O62" s="979"/>
      <c r="P62" s="979"/>
      <c r="Q62" s="980"/>
      <c r="R62" s="995" t="s">
        <v>723</v>
      </c>
      <c r="S62" s="996"/>
      <c r="T62" s="996"/>
      <c r="U62" s="996"/>
      <c r="V62" s="996"/>
      <c r="W62" s="996"/>
      <c r="X62" s="996"/>
      <c r="Y62" s="997"/>
      <c r="Z62" s="978" t="s">
        <v>940</v>
      </c>
      <c r="AA62" s="979"/>
      <c r="AB62" s="979"/>
      <c r="AC62" s="979"/>
      <c r="AD62" s="979"/>
      <c r="AE62" s="979"/>
      <c r="AF62" s="979"/>
      <c r="AG62" s="979"/>
      <c r="AH62" s="979"/>
      <c r="AI62" s="980"/>
    </row>
    <row r="63" spans="1:35" s="468" customFormat="1" ht="15.95" customHeight="1">
      <c r="A63" s="981"/>
      <c r="B63" s="982"/>
      <c r="C63" s="982"/>
      <c r="D63" s="982"/>
      <c r="E63" s="982"/>
      <c r="F63" s="982"/>
      <c r="G63" s="983"/>
      <c r="H63" s="981"/>
      <c r="I63" s="982"/>
      <c r="J63" s="982"/>
      <c r="K63" s="982"/>
      <c r="L63" s="982"/>
      <c r="M63" s="982"/>
      <c r="N63" s="982"/>
      <c r="O63" s="982"/>
      <c r="P63" s="982"/>
      <c r="Q63" s="983"/>
      <c r="R63" s="992"/>
      <c r="S63" s="993"/>
      <c r="T63" s="993"/>
      <c r="U63" s="993"/>
      <c r="V63" s="993"/>
      <c r="W63" s="993"/>
      <c r="X63" s="993"/>
      <c r="Y63" s="994"/>
      <c r="Z63" s="992"/>
      <c r="AA63" s="993"/>
      <c r="AB63" s="993"/>
      <c r="AC63" s="993"/>
      <c r="AD63" s="993"/>
      <c r="AE63" s="993"/>
      <c r="AF63" s="993"/>
      <c r="AG63" s="993"/>
      <c r="AH63" s="993"/>
      <c r="AI63" s="994"/>
    </row>
    <row r="64" spans="1:35" s="83" customFormat="1" ht="10.5" customHeight="1">
      <c r="A64" s="995" t="s">
        <v>939</v>
      </c>
      <c r="B64" s="996"/>
      <c r="C64" s="996"/>
      <c r="D64" s="996"/>
      <c r="E64" s="996"/>
      <c r="F64" s="996"/>
      <c r="G64" s="996"/>
      <c r="H64" s="996"/>
      <c r="I64" s="996"/>
      <c r="J64" s="996"/>
      <c r="K64" s="996"/>
      <c r="L64" s="996"/>
      <c r="M64" s="996"/>
      <c r="N64" s="996"/>
      <c r="O64" s="996"/>
      <c r="P64" s="996"/>
      <c r="Q64" s="997"/>
      <c r="R64" s="996"/>
      <c r="S64" s="996"/>
      <c r="T64" s="996"/>
      <c r="U64" s="996"/>
      <c r="V64" s="996"/>
      <c r="W64" s="996"/>
      <c r="X64" s="996"/>
      <c r="Y64" s="996"/>
      <c r="Z64" s="996"/>
      <c r="AA64" s="996"/>
      <c r="AB64" s="996"/>
      <c r="AC64" s="996"/>
      <c r="AD64" s="996"/>
      <c r="AE64" s="996"/>
      <c r="AF64" s="996"/>
      <c r="AG64" s="996"/>
      <c r="AH64" s="996"/>
      <c r="AI64" s="997"/>
    </row>
    <row r="65" spans="1:35" s="467" customFormat="1" ht="15.95" customHeight="1">
      <c r="A65" s="965"/>
      <c r="B65" s="965"/>
      <c r="C65" s="965"/>
      <c r="D65" s="965"/>
      <c r="E65" s="965"/>
      <c r="F65" s="965"/>
      <c r="G65" s="965"/>
      <c r="H65" s="965"/>
      <c r="I65" s="965"/>
      <c r="J65" s="965"/>
      <c r="K65" s="965"/>
      <c r="L65" s="965"/>
      <c r="M65" s="965"/>
      <c r="N65" s="965"/>
      <c r="O65" s="965"/>
      <c r="P65" s="965"/>
      <c r="Q65" s="965"/>
      <c r="R65" s="984"/>
      <c r="S65" s="984"/>
      <c r="T65" s="984"/>
      <c r="U65" s="984"/>
      <c r="V65" s="984"/>
      <c r="W65" s="984"/>
      <c r="X65" s="984"/>
      <c r="Y65" s="984"/>
      <c r="Z65" s="984"/>
      <c r="AA65" s="984"/>
      <c r="AB65" s="984"/>
      <c r="AC65" s="984"/>
      <c r="AD65" s="984"/>
      <c r="AE65" s="984"/>
      <c r="AF65" s="984"/>
      <c r="AG65" s="984"/>
      <c r="AH65" s="984"/>
      <c r="AI65" s="984"/>
    </row>
    <row r="66" spans="1:35" ht="6" customHeight="1">
      <c r="A66" s="87"/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  <c r="AH66" s="87"/>
      <c r="AI66" s="87"/>
    </row>
    <row r="67" spans="1:35" s="52" customFormat="1" ht="23.1" customHeight="1">
      <c r="A67" s="1050" t="s">
        <v>884</v>
      </c>
      <c r="B67" s="1051"/>
      <c r="C67" s="1051"/>
      <c r="D67" s="1051"/>
      <c r="E67" s="1051"/>
      <c r="F67" s="1051"/>
      <c r="G67" s="1051"/>
      <c r="H67" s="1051"/>
      <c r="I67" s="1051"/>
      <c r="J67" s="1051"/>
      <c r="K67" s="1051"/>
      <c r="L67" s="1051"/>
      <c r="M67" s="1051"/>
      <c r="N67" s="1051"/>
      <c r="O67" s="1051"/>
      <c r="P67" s="1051"/>
      <c r="Q67" s="1051"/>
      <c r="R67" s="1051"/>
      <c r="S67" s="1051"/>
      <c r="T67" s="1051"/>
      <c r="U67" s="1051"/>
      <c r="V67" s="1051"/>
      <c r="W67" s="1051"/>
      <c r="X67" s="1051"/>
      <c r="Y67" s="1051"/>
      <c r="Z67" s="1051"/>
      <c r="AA67" s="1051"/>
      <c r="AB67" s="1051"/>
      <c r="AC67" s="1051"/>
      <c r="AD67" s="1051"/>
      <c r="AE67" s="1051"/>
      <c r="AF67" s="1051"/>
      <c r="AG67" s="1051"/>
      <c r="AH67" s="1051"/>
      <c r="AI67" s="1051"/>
    </row>
    <row r="68" spans="1:35" ht="2.25" customHeight="1">
      <c r="A68" s="73"/>
      <c r="B68" s="462"/>
      <c r="C68" s="462"/>
      <c r="D68" s="462"/>
      <c r="E68" s="462"/>
      <c r="F68" s="462"/>
      <c r="G68" s="462"/>
      <c r="H68" s="462"/>
      <c r="I68" s="462"/>
      <c r="J68" s="462"/>
      <c r="K68" s="462"/>
      <c r="L68" s="462"/>
      <c r="M68" s="462"/>
      <c r="N68" s="462"/>
      <c r="O68" s="462"/>
      <c r="P68" s="462"/>
      <c r="Q68" s="462"/>
      <c r="R68" s="462"/>
      <c r="S68" s="462"/>
      <c r="T68" s="462"/>
      <c r="U68" s="462"/>
      <c r="V68" s="462"/>
      <c r="W68" s="462"/>
      <c r="X68" s="462"/>
      <c r="Y68" s="462"/>
      <c r="Z68" s="462"/>
      <c r="AA68" s="462"/>
      <c r="AB68" s="462"/>
      <c r="AC68" s="462"/>
      <c r="AD68" s="462"/>
      <c r="AE68" s="462"/>
      <c r="AF68" s="462"/>
      <c r="AG68" s="462"/>
      <c r="AH68" s="462"/>
      <c r="AI68" s="462"/>
    </row>
    <row r="69" spans="1:35" s="83" customFormat="1" ht="11.25" customHeight="1">
      <c r="A69" s="978" t="s">
        <v>203</v>
      </c>
      <c r="B69" s="979"/>
      <c r="C69" s="979"/>
      <c r="D69" s="979"/>
      <c r="E69" s="979"/>
      <c r="F69" s="979"/>
      <c r="G69" s="980"/>
      <c r="H69" s="963" t="s">
        <v>204</v>
      </c>
      <c r="I69" s="963"/>
      <c r="J69" s="963"/>
      <c r="K69" s="963"/>
      <c r="L69" s="963"/>
      <c r="M69" s="963"/>
      <c r="N69" s="963"/>
      <c r="O69" s="963"/>
      <c r="P69" s="963"/>
      <c r="Q69" s="963"/>
      <c r="R69" s="963" t="s">
        <v>205</v>
      </c>
      <c r="S69" s="963"/>
      <c r="T69" s="963"/>
      <c r="U69" s="963"/>
      <c r="V69" s="963"/>
      <c r="W69" s="963"/>
      <c r="X69" s="963"/>
      <c r="Y69" s="963"/>
      <c r="Z69" s="963" t="s">
        <v>206</v>
      </c>
      <c r="AA69" s="963"/>
      <c r="AB69" s="963"/>
      <c r="AC69" s="963"/>
      <c r="AD69" s="963"/>
      <c r="AE69" s="963"/>
      <c r="AF69" s="963"/>
      <c r="AG69" s="963"/>
      <c r="AH69" s="963"/>
      <c r="AI69" s="963"/>
    </row>
    <row r="70" spans="1:35" s="467" customFormat="1" ht="15.95" customHeight="1">
      <c r="A70" s="1049" t="s">
        <v>86</v>
      </c>
      <c r="B70" s="1049"/>
      <c r="C70" s="1049"/>
      <c r="D70" s="1049"/>
      <c r="E70" s="1049"/>
      <c r="F70" s="1049"/>
      <c r="G70" s="1049"/>
      <c r="H70" s="1049" t="str">
        <f>IF(A70&lt;&gt;"Polska","nie dotyczy","(wybierz z listy)")</f>
        <v>nie dotyczy</v>
      </c>
      <c r="I70" s="1049"/>
      <c r="J70" s="1049"/>
      <c r="K70" s="1049"/>
      <c r="L70" s="1049"/>
      <c r="M70" s="1049"/>
      <c r="N70" s="1049"/>
      <c r="O70" s="1049"/>
      <c r="P70" s="1049"/>
      <c r="Q70" s="1049"/>
      <c r="R70" s="965" t="str">
        <f>IF(A70&lt;&gt;"Polska","nie dotyczy","")</f>
        <v>nie dotyczy</v>
      </c>
      <c r="S70" s="965"/>
      <c r="T70" s="965"/>
      <c r="U70" s="965"/>
      <c r="V70" s="965"/>
      <c r="W70" s="965"/>
      <c r="X70" s="965"/>
      <c r="Y70" s="965"/>
      <c r="Z70" s="965"/>
      <c r="AA70" s="965"/>
      <c r="AB70" s="965"/>
      <c r="AC70" s="965"/>
      <c r="AD70" s="965"/>
      <c r="AE70" s="965"/>
      <c r="AF70" s="965"/>
      <c r="AG70" s="965"/>
      <c r="AH70" s="965"/>
      <c r="AI70" s="965"/>
    </row>
    <row r="71" spans="1:35" s="85" customFormat="1" ht="11.25" customHeight="1">
      <c r="A71" s="978" t="s">
        <v>210</v>
      </c>
      <c r="B71" s="979"/>
      <c r="C71" s="979"/>
      <c r="D71" s="979"/>
      <c r="E71" s="979"/>
      <c r="F71" s="979"/>
      <c r="G71" s="980"/>
      <c r="H71" s="978" t="s">
        <v>209</v>
      </c>
      <c r="I71" s="979"/>
      <c r="J71" s="979"/>
      <c r="K71" s="979"/>
      <c r="L71" s="979"/>
      <c r="M71" s="979"/>
      <c r="N71" s="979"/>
      <c r="O71" s="979"/>
      <c r="P71" s="979"/>
      <c r="Q71" s="980"/>
      <c r="R71" s="978" t="s">
        <v>208</v>
      </c>
      <c r="S71" s="979"/>
      <c r="T71" s="979"/>
      <c r="U71" s="979"/>
      <c r="V71" s="979"/>
      <c r="W71" s="979"/>
      <c r="X71" s="979"/>
      <c r="Y71" s="980"/>
      <c r="Z71" s="978" t="s">
        <v>207</v>
      </c>
      <c r="AA71" s="979"/>
      <c r="AB71" s="979"/>
      <c r="AC71" s="979"/>
      <c r="AD71" s="979"/>
      <c r="AE71" s="979"/>
      <c r="AF71" s="979"/>
      <c r="AG71" s="979"/>
      <c r="AH71" s="979"/>
      <c r="AI71" s="980"/>
    </row>
    <row r="72" spans="1:35" s="467" customFormat="1" ht="15.95" customHeight="1">
      <c r="A72" s="981"/>
      <c r="B72" s="982"/>
      <c r="C72" s="982"/>
      <c r="D72" s="982"/>
      <c r="E72" s="982"/>
      <c r="F72" s="982"/>
      <c r="G72" s="983"/>
      <c r="H72" s="981"/>
      <c r="I72" s="982"/>
      <c r="J72" s="982"/>
      <c r="K72" s="982"/>
      <c r="L72" s="982"/>
      <c r="M72" s="982"/>
      <c r="N72" s="982"/>
      <c r="O72" s="982"/>
      <c r="P72" s="982"/>
      <c r="Q72" s="983"/>
      <c r="R72" s="981"/>
      <c r="S72" s="982"/>
      <c r="T72" s="982"/>
      <c r="U72" s="982"/>
      <c r="V72" s="982"/>
      <c r="W72" s="982"/>
      <c r="X72" s="982"/>
      <c r="Y72" s="983"/>
      <c r="Z72" s="965"/>
      <c r="AA72" s="965"/>
      <c r="AB72" s="965"/>
      <c r="AC72" s="965"/>
      <c r="AD72" s="965"/>
      <c r="AE72" s="965"/>
      <c r="AF72" s="965"/>
      <c r="AG72" s="965"/>
      <c r="AH72" s="965"/>
      <c r="AI72" s="965"/>
    </row>
    <row r="73" spans="1:35" s="86" customFormat="1" ht="11.25" customHeight="1">
      <c r="A73" s="978" t="s">
        <v>211</v>
      </c>
      <c r="B73" s="979"/>
      <c r="C73" s="979"/>
      <c r="D73" s="979"/>
      <c r="E73" s="979"/>
      <c r="F73" s="979"/>
      <c r="G73" s="980"/>
      <c r="H73" s="978" t="s">
        <v>212</v>
      </c>
      <c r="I73" s="979"/>
      <c r="J73" s="979"/>
      <c r="K73" s="979"/>
      <c r="L73" s="979"/>
      <c r="M73" s="979"/>
      <c r="N73" s="979"/>
      <c r="O73" s="979"/>
      <c r="P73" s="979"/>
      <c r="Q73" s="980"/>
      <c r="R73" s="978" t="s">
        <v>938</v>
      </c>
      <c r="S73" s="979"/>
      <c r="T73" s="979"/>
      <c r="U73" s="979"/>
      <c r="V73" s="979"/>
      <c r="W73" s="979"/>
      <c r="X73" s="979"/>
      <c r="Y73" s="980"/>
      <c r="Z73" s="978" t="s">
        <v>932</v>
      </c>
      <c r="AA73" s="979"/>
      <c r="AB73" s="979"/>
      <c r="AC73" s="979"/>
      <c r="AD73" s="979"/>
      <c r="AE73" s="979"/>
      <c r="AF73" s="979"/>
      <c r="AG73" s="979"/>
      <c r="AH73" s="979"/>
      <c r="AI73" s="980"/>
    </row>
    <row r="74" spans="1:35" s="468" customFormat="1" ht="15.95" customHeight="1">
      <c r="A74" s="981"/>
      <c r="B74" s="982"/>
      <c r="C74" s="982"/>
      <c r="D74" s="982"/>
      <c r="E74" s="982"/>
      <c r="F74" s="982"/>
      <c r="G74" s="983"/>
      <c r="H74" s="981"/>
      <c r="I74" s="982"/>
      <c r="J74" s="982"/>
      <c r="K74" s="982"/>
      <c r="L74" s="982"/>
      <c r="M74" s="982"/>
      <c r="N74" s="982"/>
      <c r="O74" s="982"/>
      <c r="P74" s="982"/>
      <c r="Q74" s="983"/>
      <c r="R74" s="992"/>
      <c r="S74" s="993"/>
      <c r="T74" s="993"/>
      <c r="U74" s="993"/>
      <c r="V74" s="993"/>
      <c r="W74" s="993"/>
      <c r="X74" s="993"/>
      <c r="Y74" s="994"/>
      <c r="Z74" s="992"/>
      <c r="AA74" s="993"/>
      <c r="AB74" s="993"/>
      <c r="AC74" s="993"/>
      <c r="AD74" s="993"/>
      <c r="AE74" s="993"/>
      <c r="AF74" s="993"/>
      <c r="AG74" s="993"/>
      <c r="AH74" s="993"/>
      <c r="AI74" s="994"/>
    </row>
    <row r="75" spans="1:35" s="83" customFormat="1" ht="10.5" customHeight="1">
      <c r="A75" s="986" t="s">
        <v>933</v>
      </c>
      <c r="B75" s="987"/>
      <c r="C75" s="987"/>
      <c r="D75" s="987"/>
      <c r="E75" s="987"/>
      <c r="F75" s="987"/>
      <c r="G75" s="987"/>
      <c r="H75" s="987"/>
      <c r="I75" s="987"/>
      <c r="J75" s="987"/>
      <c r="K75" s="987"/>
      <c r="L75" s="987"/>
      <c r="M75" s="987"/>
      <c r="N75" s="987"/>
      <c r="O75" s="987"/>
      <c r="P75" s="987"/>
      <c r="Q75" s="988"/>
      <c r="R75" s="989"/>
      <c r="S75" s="990"/>
      <c r="T75" s="990"/>
      <c r="U75" s="990"/>
      <c r="V75" s="990"/>
      <c r="W75" s="990"/>
      <c r="X75" s="990"/>
      <c r="Y75" s="990"/>
      <c r="Z75" s="990"/>
      <c r="AA75" s="990"/>
      <c r="AB75" s="990"/>
      <c r="AC75" s="990"/>
      <c r="AD75" s="990"/>
      <c r="AE75" s="990"/>
      <c r="AF75" s="990"/>
      <c r="AG75" s="990"/>
      <c r="AH75" s="990"/>
      <c r="AI75" s="991"/>
    </row>
    <row r="76" spans="1:35" s="467" customFormat="1" ht="15.95" customHeight="1">
      <c r="A76" s="965"/>
      <c r="B76" s="965"/>
      <c r="C76" s="965"/>
      <c r="D76" s="965"/>
      <c r="E76" s="965"/>
      <c r="F76" s="965"/>
      <c r="G76" s="965"/>
      <c r="H76" s="965"/>
      <c r="I76" s="965"/>
      <c r="J76" s="965"/>
      <c r="K76" s="965"/>
      <c r="L76" s="965"/>
      <c r="M76" s="965"/>
      <c r="N76" s="965"/>
      <c r="O76" s="965"/>
      <c r="P76" s="965"/>
      <c r="Q76" s="965"/>
      <c r="R76" s="984"/>
      <c r="S76" s="984"/>
      <c r="T76" s="984"/>
      <c r="U76" s="984"/>
      <c r="V76" s="984"/>
      <c r="W76" s="984"/>
      <c r="X76" s="984"/>
      <c r="Y76" s="984"/>
      <c r="Z76" s="984"/>
      <c r="AA76" s="984"/>
      <c r="AB76" s="984"/>
      <c r="AC76" s="984"/>
      <c r="AD76" s="984"/>
      <c r="AE76" s="984"/>
      <c r="AF76" s="984"/>
      <c r="AG76" s="984"/>
      <c r="AH76" s="984"/>
      <c r="AI76" s="984"/>
    </row>
    <row r="77" spans="1:35" s="84" customFormat="1" ht="6" customHeight="1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</row>
    <row r="78" spans="1:35" s="52" customFormat="1" ht="22.5" customHeight="1">
      <c r="A78" s="985" t="s">
        <v>652</v>
      </c>
      <c r="B78" s="985"/>
      <c r="C78" s="985"/>
      <c r="D78" s="985"/>
      <c r="E78" s="985"/>
      <c r="F78" s="985"/>
      <c r="G78" s="985"/>
      <c r="H78" s="985"/>
      <c r="I78" s="985"/>
      <c r="J78" s="985"/>
      <c r="K78" s="985"/>
      <c r="L78" s="985"/>
      <c r="M78" s="985"/>
      <c r="N78" s="985"/>
      <c r="O78" s="985"/>
      <c r="P78" s="985"/>
      <c r="Q78" s="985"/>
      <c r="R78" s="985"/>
      <c r="S78" s="985"/>
      <c r="T78" s="985"/>
      <c r="U78" s="985"/>
      <c r="V78" s="985"/>
      <c r="W78" s="985"/>
      <c r="X78" s="985"/>
      <c r="Y78" s="985"/>
      <c r="Z78" s="985"/>
      <c r="AA78" s="985"/>
      <c r="AB78" s="985"/>
      <c r="AC78" s="985"/>
      <c r="AD78" s="985"/>
      <c r="AE78" s="985"/>
      <c r="AF78" s="985"/>
      <c r="AG78" s="985"/>
      <c r="AH78" s="985"/>
      <c r="AI78" s="985"/>
    </row>
    <row r="79" spans="1:35" s="52" customFormat="1" ht="2.25" customHeight="1">
      <c r="A79" s="887"/>
      <c r="B79" s="839"/>
      <c r="C79" s="839"/>
      <c r="D79" s="839"/>
      <c r="E79" s="839"/>
      <c r="F79" s="839"/>
      <c r="G79" s="839"/>
      <c r="H79" s="839"/>
      <c r="I79" s="839"/>
      <c r="J79" s="839"/>
      <c r="K79" s="839"/>
      <c r="L79" s="839"/>
      <c r="M79" s="839"/>
      <c r="N79" s="839"/>
      <c r="O79" s="839"/>
      <c r="P79" s="839"/>
      <c r="Q79" s="839"/>
      <c r="R79" s="839"/>
      <c r="S79" s="839"/>
      <c r="T79" s="839"/>
      <c r="U79" s="839"/>
      <c r="V79" s="839"/>
      <c r="W79" s="839"/>
      <c r="X79" s="839"/>
      <c r="Y79" s="839"/>
      <c r="Z79" s="839"/>
      <c r="AA79" s="839"/>
      <c r="AB79" s="839"/>
      <c r="AC79" s="839"/>
      <c r="AD79" s="839"/>
      <c r="AE79" s="839"/>
      <c r="AF79" s="839"/>
      <c r="AG79" s="839"/>
      <c r="AH79" s="839"/>
      <c r="AI79" s="839"/>
    </row>
    <row r="80" spans="1:35" s="470" customFormat="1" ht="15" customHeight="1">
      <c r="A80" s="975" t="s">
        <v>5</v>
      </c>
      <c r="B80" s="975"/>
      <c r="C80" s="957" t="s">
        <v>141</v>
      </c>
      <c r="D80" s="957"/>
      <c r="E80" s="957"/>
      <c r="F80" s="957"/>
      <c r="G80" s="957"/>
      <c r="H80" s="957"/>
      <c r="I80" s="957"/>
      <c r="J80" s="957"/>
      <c r="K80" s="957"/>
      <c r="L80" s="957"/>
      <c r="M80" s="957" t="s">
        <v>120</v>
      </c>
      <c r="N80" s="957"/>
      <c r="O80" s="957"/>
      <c r="P80" s="957"/>
      <c r="Q80" s="957"/>
      <c r="R80" s="957"/>
      <c r="S80" s="957"/>
      <c r="T80" s="957"/>
      <c r="U80" s="957"/>
      <c r="V80" s="957"/>
      <c r="W80" s="957"/>
      <c r="X80" s="959" t="s">
        <v>121</v>
      </c>
      <c r="Y80" s="959"/>
      <c r="Z80" s="959"/>
      <c r="AA80" s="959"/>
      <c r="AB80" s="959"/>
      <c r="AC80" s="959"/>
      <c r="AD80" s="959"/>
      <c r="AE80" s="959"/>
      <c r="AF80" s="959"/>
      <c r="AG80" s="959"/>
      <c r="AH80" s="959"/>
      <c r="AI80" s="959"/>
    </row>
    <row r="81" spans="1:38" ht="15" customHeight="1">
      <c r="A81" s="977" t="s">
        <v>381</v>
      </c>
      <c r="B81" s="977"/>
      <c r="C81" s="958"/>
      <c r="D81" s="958"/>
      <c r="E81" s="958"/>
      <c r="F81" s="958"/>
      <c r="G81" s="958"/>
      <c r="H81" s="958"/>
      <c r="I81" s="958"/>
      <c r="J81" s="958"/>
      <c r="K81" s="958"/>
      <c r="L81" s="958"/>
      <c r="M81" s="958"/>
      <c r="N81" s="958"/>
      <c r="O81" s="958"/>
      <c r="P81" s="958"/>
      <c r="Q81" s="958"/>
      <c r="R81" s="958"/>
      <c r="S81" s="958"/>
      <c r="T81" s="958"/>
      <c r="U81" s="958"/>
      <c r="V81" s="958"/>
      <c r="W81" s="958"/>
      <c r="X81" s="958"/>
      <c r="Y81" s="958"/>
      <c r="Z81" s="958"/>
      <c r="AA81" s="958"/>
      <c r="AB81" s="958"/>
      <c r="AC81" s="958"/>
      <c r="AD81" s="958"/>
      <c r="AE81" s="958"/>
      <c r="AF81" s="958"/>
      <c r="AG81" s="958"/>
      <c r="AH81" s="958"/>
      <c r="AI81" s="958"/>
    </row>
    <row r="82" spans="1:38" ht="15" customHeight="1">
      <c r="A82" s="977" t="s">
        <v>382</v>
      </c>
      <c r="B82" s="977"/>
      <c r="C82" s="958"/>
      <c r="D82" s="958"/>
      <c r="E82" s="958"/>
      <c r="F82" s="958"/>
      <c r="G82" s="958"/>
      <c r="H82" s="958"/>
      <c r="I82" s="958"/>
      <c r="J82" s="958"/>
      <c r="K82" s="958"/>
      <c r="L82" s="958"/>
      <c r="M82" s="958"/>
      <c r="N82" s="958"/>
      <c r="O82" s="958"/>
      <c r="P82" s="958"/>
      <c r="Q82" s="958"/>
      <c r="R82" s="958"/>
      <c r="S82" s="958"/>
      <c r="T82" s="958"/>
      <c r="U82" s="958"/>
      <c r="V82" s="958"/>
      <c r="W82" s="958"/>
      <c r="X82" s="958"/>
      <c r="Y82" s="958"/>
      <c r="Z82" s="958"/>
      <c r="AA82" s="958"/>
      <c r="AB82" s="958"/>
      <c r="AC82" s="958"/>
      <c r="AD82" s="958"/>
      <c r="AE82" s="958"/>
      <c r="AF82" s="958"/>
      <c r="AG82" s="958"/>
      <c r="AH82" s="958"/>
      <c r="AI82" s="958"/>
    </row>
    <row r="83" spans="1:38" ht="15" customHeight="1">
      <c r="A83" s="977" t="s">
        <v>383</v>
      </c>
      <c r="B83" s="977"/>
      <c r="C83" s="958"/>
      <c r="D83" s="958"/>
      <c r="E83" s="958"/>
      <c r="F83" s="958"/>
      <c r="G83" s="958"/>
      <c r="H83" s="958"/>
      <c r="I83" s="958"/>
      <c r="J83" s="958"/>
      <c r="K83" s="958"/>
      <c r="L83" s="958"/>
      <c r="M83" s="958"/>
      <c r="N83" s="958"/>
      <c r="O83" s="958"/>
      <c r="P83" s="958"/>
      <c r="Q83" s="958"/>
      <c r="R83" s="958"/>
      <c r="S83" s="958"/>
      <c r="T83" s="958"/>
      <c r="U83" s="958"/>
      <c r="V83" s="958"/>
      <c r="W83" s="958"/>
      <c r="X83" s="958"/>
      <c r="Y83" s="958"/>
      <c r="Z83" s="958"/>
      <c r="AA83" s="958"/>
      <c r="AB83" s="958"/>
      <c r="AC83" s="958"/>
      <c r="AD83" s="958"/>
      <c r="AE83" s="958"/>
      <c r="AF83" s="958"/>
      <c r="AG83" s="958"/>
      <c r="AH83" s="958"/>
      <c r="AI83" s="958"/>
    </row>
    <row r="84" spans="1:38" s="421" customFormat="1" ht="15" customHeight="1">
      <c r="A84" s="977" t="s">
        <v>6</v>
      </c>
      <c r="B84" s="977"/>
      <c r="C84" s="958"/>
      <c r="D84" s="958"/>
      <c r="E84" s="958"/>
      <c r="F84" s="958"/>
      <c r="G84" s="958"/>
      <c r="H84" s="958"/>
      <c r="I84" s="958"/>
      <c r="J84" s="958"/>
      <c r="K84" s="958"/>
      <c r="L84" s="958"/>
      <c r="M84" s="958"/>
      <c r="N84" s="958"/>
      <c r="O84" s="958"/>
      <c r="P84" s="958"/>
      <c r="Q84" s="958"/>
      <c r="R84" s="958"/>
      <c r="S84" s="958"/>
      <c r="T84" s="958"/>
      <c r="U84" s="958"/>
      <c r="V84" s="958"/>
      <c r="W84" s="958"/>
      <c r="X84" s="958"/>
      <c r="Y84" s="958"/>
      <c r="Z84" s="958"/>
      <c r="AA84" s="958"/>
      <c r="AB84" s="958"/>
      <c r="AC84" s="958"/>
      <c r="AD84" s="958"/>
      <c r="AE84" s="958"/>
      <c r="AF84" s="958"/>
      <c r="AG84" s="958"/>
      <c r="AH84" s="958"/>
      <c r="AI84" s="958"/>
    </row>
    <row r="85" spans="1:38" s="421" customFormat="1" ht="15" customHeight="1">
      <c r="A85" s="688"/>
      <c r="B85" s="688"/>
      <c r="C85" s="689"/>
      <c r="D85" s="689"/>
      <c r="E85" s="689"/>
      <c r="F85" s="689"/>
      <c r="G85" s="689"/>
      <c r="H85" s="689"/>
      <c r="I85" s="689"/>
      <c r="J85" s="689"/>
      <c r="K85" s="689"/>
      <c r="L85" s="689"/>
      <c r="M85" s="689"/>
      <c r="N85" s="689"/>
      <c r="O85" s="689"/>
      <c r="P85" s="689"/>
      <c r="Q85" s="689"/>
      <c r="R85" s="689"/>
      <c r="S85" s="689"/>
      <c r="T85" s="689"/>
      <c r="U85" s="689"/>
      <c r="V85" s="689"/>
      <c r="W85" s="689"/>
      <c r="X85" s="689"/>
      <c r="Y85" s="689"/>
      <c r="Z85" s="689"/>
      <c r="AA85" s="689"/>
      <c r="AB85" s="689"/>
      <c r="AC85" s="689"/>
      <c r="AD85" s="689"/>
      <c r="AE85" s="689"/>
      <c r="AF85" s="689"/>
      <c r="AG85" s="689"/>
      <c r="AH85" s="689"/>
      <c r="AI85" s="689"/>
    </row>
    <row r="86" spans="1:38" ht="10.5" customHeight="1">
      <c r="A86" s="461"/>
      <c r="B86" s="461"/>
      <c r="C86" s="461"/>
      <c r="D86" s="461"/>
      <c r="E86" s="461"/>
      <c r="F86" s="461"/>
      <c r="G86" s="461"/>
      <c r="H86" s="461"/>
      <c r="I86" s="461"/>
      <c r="J86" s="461"/>
      <c r="K86" s="461"/>
      <c r="L86" s="461"/>
      <c r="M86" s="461"/>
      <c r="N86" s="461"/>
      <c r="O86" s="461"/>
      <c r="P86" s="461"/>
      <c r="Q86" s="461"/>
      <c r="R86" s="461"/>
      <c r="S86" s="461"/>
      <c r="T86" s="461"/>
      <c r="U86" s="461"/>
      <c r="V86" s="461"/>
      <c r="W86" s="461"/>
      <c r="X86" s="461"/>
      <c r="Y86" s="461"/>
      <c r="Z86" s="461"/>
      <c r="AA86" s="461"/>
      <c r="AB86" s="461"/>
      <c r="AC86" s="461"/>
      <c r="AD86" s="461"/>
      <c r="AE86" s="461"/>
      <c r="AF86" s="461"/>
      <c r="AG86" s="461"/>
      <c r="AH86" s="461"/>
      <c r="AI86" s="461"/>
      <c r="AK86" s="497" t="s">
        <v>703</v>
      </c>
      <c r="AL86" s="489"/>
    </row>
    <row r="87" spans="1:38" s="52" customFormat="1" ht="15" customHeight="1">
      <c r="A87" s="960" t="s">
        <v>384</v>
      </c>
      <c r="B87" s="960"/>
      <c r="C87" s="960"/>
      <c r="D87" s="960"/>
      <c r="E87" s="960"/>
      <c r="F87" s="960"/>
      <c r="G87" s="960"/>
      <c r="H87" s="960"/>
      <c r="I87" s="960"/>
      <c r="J87" s="960"/>
      <c r="K87" s="960"/>
      <c r="L87" s="960"/>
      <c r="M87" s="960"/>
      <c r="N87" s="960"/>
      <c r="O87" s="960"/>
      <c r="P87" s="960"/>
      <c r="Q87" s="960"/>
      <c r="R87" s="960"/>
      <c r="S87" s="960"/>
      <c r="T87" s="960"/>
      <c r="U87" s="960"/>
      <c r="V87" s="960"/>
      <c r="W87" s="960"/>
      <c r="X87" s="960"/>
      <c r="Y87" s="960"/>
      <c r="Z87" s="960"/>
      <c r="AA87" s="960"/>
      <c r="AB87" s="960"/>
      <c r="AC87" s="960"/>
      <c r="AD87" s="960"/>
      <c r="AE87" s="960"/>
      <c r="AF87" s="960"/>
      <c r="AG87" s="960"/>
      <c r="AH87" s="960"/>
      <c r="AI87" s="960"/>
      <c r="AK87" s="506" t="s">
        <v>704</v>
      </c>
      <c r="AL87" s="489"/>
    </row>
    <row r="88" spans="1:38" ht="2.25" customHeight="1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9"/>
      <c r="S88" s="89"/>
      <c r="T88" s="89"/>
      <c r="U88" s="89"/>
      <c r="V88" s="89"/>
      <c r="W88" s="89"/>
      <c r="X88" s="89"/>
      <c r="Y88" s="463"/>
      <c r="Z88" s="463"/>
      <c r="AA88" s="463"/>
      <c r="AB88" s="463"/>
      <c r="AC88" s="463"/>
      <c r="AD88" s="463"/>
      <c r="AE88" s="463"/>
      <c r="AF88" s="463"/>
      <c r="AG88" s="463"/>
      <c r="AH88" s="463"/>
      <c r="AI88" s="463"/>
      <c r="AK88" s="489"/>
      <c r="AL88" s="489"/>
    </row>
    <row r="89" spans="1:38" s="34" customFormat="1" ht="9.75" customHeight="1">
      <c r="A89" s="966" t="s">
        <v>385</v>
      </c>
      <c r="B89" s="967"/>
      <c r="C89" s="967"/>
      <c r="D89" s="967"/>
      <c r="E89" s="967"/>
      <c r="F89" s="967"/>
      <c r="G89" s="967"/>
      <c r="H89" s="967"/>
      <c r="I89" s="967"/>
      <c r="J89" s="967"/>
      <c r="K89" s="967"/>
      <c r="L89" s="967"/>
      <c r="M89" s="966" t="s">
        <v>386</v>
      </c>
      <c r="N89" s="967"/>
      <c r="O89" s="967"/>
      <c r="P89" s="967"/>
      <c r="Q89" s="967"/>
      <c r="R89" s="967"/>
      <c r="S89" s="967"/>
      <c r="T89" s="967"/>
      <c r="U89" s="967"/>
      <c r="V89" s="967"/>
      <c r="W89" s="967"/>
      <c r="X89" s="968" t="s">
        <v>840</v>
      </c>
      <c r="Y89" s="969"/>
      <c r="Z89" s="969"/>
      <c r="AA89" s="969"/>
      <c r="AB89" s="969"/>
      <c r="AC89" s="969"/>
      <c r="AD89" s="969"/>
      <c r="AE89" s="969"/>
      <c r="AF89" s="969"/>
      <c r="AG89" s="969"/>
      <c r="AH89" s="969"/>
      <c r="AI89" s="970"/>
      <c r="AK89" s="489"/>
      <c r="AL89" s="489"/>
    </row>
    <row r="90" spans="1:38" s="255" customFormat="1" ht="15.95" customHeight="1">
      <c r="A90" s="971"/>
      <c r="B90" s="972"/>
      <c r="C90" s="972"/>
      <c r="D90" s="972"/>
      <c r="E90" s="972"/>
      <c r="F90" s="972"/>
      <c r="G90" s="972"/>
      <c r="H90" s="972"/>
      <c r="I90" s="972"/>
      <c r="J90" s="972"/>
      <c r="K90" s="972"/>
      <c r="L90" s="972"/>
      <c r="M90" s="971"/>
      <c r="N90" s="972"/>
      <c r="O90" s="972"/>
      <c r="P90" s="972"/>
      <c r="Q90" s="972"/>
      <c r="R90" s="972"/>
      <c r="S90" s="972"/>
      <c r="T90" s="972"/>
      <c r="U90" s="972"/>
      <c r="V90" s="972"/>
      <c r="W90" s="973"/>
      <c r="X90" s="974"/>
      <c r="Y90" s="972"/>
      <c r="Z90" s="972"/>
      <c r="AA90" s="972"/>
      <c r="AB90" s="972"/>
      <c r="AC90" s="972"/>
      <c r="AD90" s="972"/>
      <c r="AE90" s="972"/>
      <c r="AF90" s="972"/>
      <c r="AG90" s="972"/>
      <c r="AH90" s="972"/>
      <c r="AI90" s="973"/>
      <c r="AK90" s="489"/>
      <c r="AL90" s="489"/>
    </row>
    <row r="91" spans="1:38" ht="2.25" customHeight="1">
      <c r="A91" s="58"/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</row>
    <row r="92" spans="1:38" s="52" customFormat="1" ht="15" customHeight="1">
      <c r="A92" s="961" t="s">
        <v>898</v>
      </c>
      <c r="B92" s="961"/>
      <c r="C92" s="961"/>
      <c r="D92" s="961"/>
      <c r="E92" s="961"/>
      <c r="F92" s="961"/>
      <c r="G92" s="961"/>
      <c r="H92" s="961"/>
      <c r="I92" s="961"/>
      <c r="J92" s="961"/>
      <c r="K92" s="961"/>
      <c r="L92" s="961"/>
      <c r="M92" s="961"/>
      <c r="N92" s="961"/>
      <c r="O92" s="961"/>
      <c r="P92" s="961"/>
      <c r="Q92" s="961"/>
      <c r="R92" s="961"/>
      <c r="S92" s="961"/>
      <c r="T92" s="961"/>
      <c r="U92" s="961"/>
      <c r="V92" s="961"/>
      <c r="W92" s="961"/>
      <c r="X92" s="961"/>
      <c r="Y92" s="961"/>
      <c r="Z92" s="961"/>
      <c r="AA92" s="961"/>
      <c r="AB92" s="961"/>
      <c r="AC92" s="961"/>
      <c r="AD92" s="961"/>
      <c r="AE92" s="961"/>
      <c r="AF92" s="961"/>
      <c r="AG92" s="961"/>
      <c r="AH92" s="961"/>
      <c r="AI92" s="961"/>
    </row>
    <row r="93" spans="1:38" ht="2.25" customHeight="1">
      <c r="A93" s="962"/>
      <c r="B93" s="961"/>
      <c r="C93" s="961"/>
      <c r="D93" s="961"/>
      <c r="E93" s="961"/>
      <c r="F93" s="961"/>
      <c r="G93" s="961"/>
      <c r="H93" s="961"/>
      <c r="I93" s="961"/>
      <c r="J93" s="961"/>
      <c r="K93" s="961"/>
      <c r="L93" s="961"/>
      <c r="M93" s="961"/>
      <c r="N93" s="961"/>
      <c r="O93" s="961"/>
      <c r="P93" s="961"/>
      <c r="Q93" s="961"/>
      <c r="R93" s="961"/>
      <c r="S93" s="961"/>
      <c r="T93" s="961"/>
      <c r="U93" s="961"/>
      <c r="V93" s="961"/>
      <c r="W93" s="961"/>
      <c r="X93" s="961"/>
      <c r="Y93" s="961"/>
      <c r="Z93" s="961"/>
      <c r="AA93" s="961"/>
      <c r="AB93" s="961"/>
      <c r="AC93" s="961"/>
      <c r="AD93" s="961"/>
      <c r="AE93" s="961"/>
      <c r="AF93" s="961"/>
      <c r="AG93" s="961"/>
      <c r="AH93" s="961"/>
      <c r="AI93" s="961"/>
    </row>
    <row r="94" spans="1:38" s="83" customFormat="1" ht="9" customHeight="1">
      <c r="A94" s="963" t="s">
        <v>213</v>
      </c>
      <c r="B94" s="963"/>
      <c r="C94" s="963"/>
      <c r="D94" s="963"/>
      <c r="E94" s="963"/>
      <c r="F94" s="963"/>
      <c r="G94" s="963"/>
      <c r="H94" s="963"/>
      <c r="I94" s="963"/>
      <c r="J94" s="963"/>
      <c r="K94" s="963"/>
      <c r="L94" s="963"/>
      <c r="M94" s="963"/>
      <c r="N94" s="963" t="s">
        <v>214</v>
      </c>
      <c r="O94" s="963"/>
      <c r="P94" s="963"/>
      <c r="Q94" s="963"/>
      <c r="R94" s="963"/>
      <c r="S94" s="963"/>
      <c r="T94" s="963"/>
      <c r="U94" s="963"/>
      <c r="V94" s="963"/>
      <c r="W94" s="963"/>
      <c r="X94" s="963"/>
      <c r="Y94" s="963"/>
      <c r="Z94" s="963" t="s">
        <v>961</v>
      </c>
      <c r="AA94" s="963"/>
      <c r="AB94" s="963"/>
      <c r="AC94" s="963"/>
      <c r="AD94" s="963"/>
      <c r="AE94" s="963"/>
      <c r="AF94" s="963"/>
      <c r="AG94" s="963"/>
      <c r="AH94" s="963"/>
      <c r="AI94" s="963"/>
    </row>
    <row r="95" spans="1:38" s="469" customFormat="1" ht="15.95" customHeight="1">
      <c r="A95" s="965"/>
      <c r="B95" s="965"/>
      <c r="C95" s="965"/>
      <c r="D95" s="965"/>
      <c r="E95" s="965"/>
      <c r="F95" s="965"/>
      <c r="G95" s="965"/>
      <c r="H95" s="965"/>
      <c r="I95" s="965"/>
      <c r="J95" s="965"/>
      <c r="K95" s="965"/>
      <c r="L95" s="965"/>
      <c r="M95" s="965"/>
      <c r="N95" s="965"/>
      <c r="O95" s="965"/>
      <c r="P95" s="965"/>
      <c r="Q95" s="965"/>
      <c r="R95" s="965"/>
      <c r="S95" s="965"/>
      <c r="T95" s="965"/>
      <c r="U95" s="965"/>
      <c r="V95" s="965"/>
      <c r="W95" s="965"/>
      <c r="X95" s="965"/>
      <c r="Y95" s="965"/>
      <c r="Z95" s="964"/>
      <c r="AA95" s="964"/>
      <c r="AB95" s="964"/>
      <c r="AC95" s="964"/>
      <c r="AD95" s="964"/>
      <c r="AE95" s="964"/>
      <c r="AF95" s="964"/>
      <c r="AG95" s="964"/>
      <c r="AH95" s="964"/>
      <c r="AI95" s="964"/>
    </row>
    <row r="96" spans="1:38" s="83" customFormat="1" ht="9" customHeight="1">
      <c r="A96" s="963" t="s">
        <v>962</v>
      </c>
      <c r="B96" s="963"/>
      <c r="C96" s="963"/>
      <c r="D96" s="963"/>
      <c r="E96" s="963"/>
      <c r="F96" s="963"/>
      <c r="G96" s="963"/>
      <c r="H96" s="963"/>
      <c r="I96" s="963"/>
      <c r="J96" s="963"/>
      <c r="K96" s="963"/>
      <c r="L96" s="963"/>
      <c r="M96" s="963"/>
      <c r="N96" s="963"/>
      <c r="O96" s="963"/>
      <c r="P96" s="963"/>
      <c r="Q96" s="963"/>
      <c r="R96" s="963"/>
      <c r="S96" s="963"/>
      <c r="T96" s="963"/>
      <c r="U96" s="963"/>
      <c r="V96" s="963"/>
      <c r="W96" s="963"/>
      <c r="X96" s="963"/>
      <c r="Y96" s="963"/>
      <c r="Z96" s="963"/>
      <c r="AA96" s="963"/>
      <c r="AB96" s="963"/>
      <c r="AC96" s="963"/>
      <c r="AD96" s="963"/>
      <c r="AE96" s="963"/>
      <c r="AF96" s="963"/>
      <c r="AG96" s="963"/>
      <c r="AH96" s="963"/>
      <c r="AI96" s="963"/>
    </row>
    <row r="97" spans="1:35" s="469" customFormat="1" ht="15.95" customHeight="1">
      <c r="A97" s="964"/>
      <c r="B97" s="964"/>
      <c r="C97" s="964"/>
      <c r="D97" s="964"/>
      <c r="E97" s="964"/>
      <c r="F97" s="964"/>
      <c r="G97" s="964"/>
      <c r="H97" s="964"/>
      <c r="I97" s="964"/>
      <c r="J97" s="964"/>
      <c r="K97" s="964"/>
      <c r="L97" s="964"/>
      <c r="M97" s="964"/>
      <c r="N97" s="965"/>
      <c r="O97" s="965"/>
      <c r="P97" s="965"/>
      <c r="Q97" s="965"/>
      <c r="R97" s="965"/>
      <c r="S97" s="965"/>
      <c r="T97" s="965"/>
      <c r="U97" s="965"/>
      <c r="V97" s="965"/>
      <c r="W97" s="965"/>
      <c r="X97" s="965"/>
      <c r="Y97" s="965"/>
      <c r="Z97" s="965"/>
      <c r="AA97" s="965"/>
      <c r="AB97" s="965"/>
      <c r="AC97" s="965"/>
      <c r="AD97" s="965"/>
      <c r="AE97" s="965"/>
      <c r="AF97" s="965"/>
      <c r="AG97" s="965"/>
      <c r="AH97" s="965"/>
      <c r="AI97" s="965"/>
    </row>
    <row r="98" spans="1:35" s="469" customFormat="1" ht="15.95" customHeight="1">
      <c r="A98" s="950" t="s">
        <v>937</v>
      </c>
      <c r="B98" s="951"/>
      <c r="C98" s="951"/>
      <c r="D98" s="951"/>
      <c r="E98" s="951"/>
      <c r="F98" s="951"/>
      <c r="G98" s="951"/>
      <c r="H98" s="951"/>
      <c r="I98" s="951"/>
      <c r="J98" s="951"/>
      <c r="K98" s="951"/>
      <c r="L98" s="951"/>
      <c r="M98" s="951"/>
      <c r="N98" s="951"/>
      <c r="O98" s="951"/>
      <c r="P98" s="951"/>
      <c r="Q98" s="951"/>
      <c r="R98" s="951"/>
      <c r="S98" s="951"/>
      <c r="T98" s="951"/>
      <c r="U98" s="951"/>
      <c r="V98" s="951"/>
      <c r="W98" s="951"/>
      <c r="X98" s="951"/>
      <c r="Y98" s="951"/>
      <c r="Z98" s="951"/>
      <c r="AA98" s="951"/>
      <c r="AB98" s="951"/>
      <c r="AC98" s="951"/>
      <c r="AD98" s="952" t="s">
        <v>13</v>
      </c>
      <c r="AE98" s="953"/>
      <c r="AF98" s="953"/>
      <c r="AG98" s="953"/>
      <c r="AH98" s="953"/>
      <c r="AI98" s="954"/>
    </row>
    <row r="99" spans="1:35" s="84" customFormat="1" ht="14.1" customHeight="1">
      <c r="A99" s="976" t="s">
        <v>748</v>
      </c>
      <c r="B99" s="976"/>
      <c r="C99" s="976"/>
      <c r="D99" s="976"/>
      <c r="E99" s="976"/>
      <c r="F99" s="976"/>
      <c r="G99" s="976"/>
      <c r="H99" s="976"/>
      <c r="I99" s="976"/>
      <c r="J99" s="976"/>
      <c r="K99" s="976"/>
      <c r="L99" s="976"/>
      <c r="M99" s="976"/>
      <c r="N99" s="976"/>
      <c r="O99" s="976"/>
      <c r="P99" s="976"/>
      <c r="Q99" s="976"/>
      <c r="R99" s="976"/>
      <c r="S99" s="976"/>
      <c r="T99" s="976"/>
      <c r="U99" s="976"/>
      <c r="V99" s="976"/>
      <c r="W99" s="976"/>
      <c r="X99" s="976"/>
      <c r="Y99" s="976"/>
      <c r="Z99" s="976"/>
      <c r="AA99" s="976"/>
      <c r="AB99" s="976"/>
      <c r="AC99" s="976"/>
      <c r="AD99" s="976"/>
      <c r="AE99" s="976"/>
      <c r="AF99" s="976"/>
      <c r="AG99" s="976"/>
      <c r="AH99" s="976"/>
      <c r="AI99" s="976"/>
    </row>
    <row r="100" spans="1:35" ht="3" customHeight="1"/>
    <row r="101" spans="1:35" ht="3" hidden="1" customHeight="1"/>
    <row r="102" spans="1:35" ht="12" hidden="1" customHeight="1"/>
    <row r="103" spans="1:35" hidden="1">
      <c r="A103" s="53" t="s">
        <v>86</v>
      </c>
    </row>
    <row r="104" spans="1:35" hidden="1">
      <c r="A104" s="53" t="s">
        <v>122</v>
      </c>
    </row>
    <row r="105" spans="1:35" hidden="1">
      <c r="A105" s="53" t="s">
        <v>123</v>
      </c>
    </row>
    <row r="106" spans="1:35" ht="12.75" hidden="1" customHeight="1"/>
    <row r="107" spans="1:35" hidden="1">
      <c r="C107" s="92" t="s">
        <v>86</v>
      </c>
      <c r="V107" s="92" t="s">
        <v>86</v>
      </c>
    </row>
    <row r="108" spans="1:35" hidden="1">
      <c r="C108" s="92" t="s">
        <v>118</v>
      </c>
      <c r="V108" s="53" t="s">
        <v>393</v>
      </c>
    </row>
    <row r="109" spans="1:35" hidden="1">
      <c r="C109" s="93" t="s">
        <v>124</v>
      </c>
      <c r="V109" s="53" t="s">
        <v>394</v>
      </c>
    </row>
    <row r="110" spans="1:35" hidden="1">
      <c r="C110" s="410" t="s">
        <v>125</v>
      </c>
      <c r="V110" s="53" t="s">
        <v>693</v>
      </c>
    </row>
    <row r="111" spans="1:35" hidden="1">
      <c r="C111" s="410" t="s">
        <v>126</v>
      </c>
      <c r="V111" s="92" t="s">
        <v>86</v>
      </c>
    </row>
    <row r="112" spans="1:35" hidden="1">
      <c r="C112" s="410" t="s">
        <v>127</v>
      </c>
      <c r="V112" s="53" t="s">
        <v>459</v>
      </c>
    </row>
    <row r="113" spans="3:22" hidden="1">
      <c r="C113" s="410"/>
      <c r="V113" s="53" t="s">
        <v>396</v>
      </c>
    </row>
    <row r="114" spans="3:22" hidden="1">
      <c r="C114" s="410"/>
      <c r="V114" s="53" t="s">
        <v>395</v>
      </c>
    </row>
    <row r="115" spans="3:22" hidden="1">
      <c r="C115" s="410"/>
      <c r="V115" s="53" t="s">
        <v>397</v>
      </c>
    </row>
    <row r="116" spans="3:22" hidden="1">
      <c r="C116" s="410"/>
      <c r="V116" s="53" t="s">
        <v>398</v>
      </c>
    </row>
    <row r="117" spans="3:22" hidden="1">
      <c r="C117" s="410"/>
      <c r="V117" s="53" t="s">
        <v>399</v>
      </c>
    </row>
    <row r="118" spans="3:22" hidden="1">
      <c r="C118" s="410"/>
      <c r="V118" s="53" t="s">
        <v>400</v>
      </c>
    </row>
    <row r="119" spans="3:22" hidden="1">
      <c r="C119" s="410"/>
      <c r="V119" s="53" t="s">
        <v>401</v>
      </c>
    </row>
    <row r="120" spans="3:22" hidden="1">
      <c r="C120" s="410"/>
      <c r="V120" s="53" t="s">
        <v>402</v>
      </c>
    </row>
    <row r="121" spans="3:22" hidden="1">
      <c r="C121" s="410"/>
      <c r="V121" s="53" t="s">
        <v>403</v>
      </c>
    </row>
    <row r="122" spans="3:22" hidden="1">
      <c r="C122" s="410"/>
    </row>
    <row r="123" spans="3:22" hidden="1">
      <c r="C123" s="410"/>
      <c r="V123" s="92" t="s">
        <v>86</v>
      </c>
    </row>
    <row r="124" spans="3:22" hidden="1">
      <c r="C124" s="410" t="s">
        <v>128</v>
      </c>
      <c r="V124" s="53" t="s">
        <v>388</v>
      </c>
    </row>
    <row r="125" spans="3:22" hidden="1">
      <c r="C125" s="410" t="s">
        <v>129</v>
      </c>
      <c r="V125" s="53" t="s">
        <v>389</v>
      </c>
    </row>
    <row r="126" spans="3:22" hidden="1">
      <c r="C126" s="410" t="s">
        <v>130</v>
      </c>
      <c r="V126" s="53" t="s">
        <v>390</v>
      </c>
    </row>
    <row r="127" spans="3:22" hidden="1">
      <c r="C127" s="410" t="s">
        <v>131</v>
      </c>
      <c r="V127" s="53" t="s">
        <v>391</v>
      </c>
    </row>
    <row r="128" spans="3:22" hidden="1">
      <c r="V128" s="53" t="s">
        <v>392</v>
      </c>
    </row>
    <row r="129" spans="3:22" hidden="1">
      <c r="C129" s="53" t="s">
        <v>86</v>
      </c>
    </row>
    <row r="130" spans="3:22" hidden="1">
      <c r="C130" s="53" t="s">
        <v>132</v>
      </c>
    </row>
    <row r="131" spans="3:22" hidden="1">
      <c r="C131" s="53" t="s">
        <v>119</v>
      </c>
    </row>
    <row r="132" spans="3:22" hidden="1">
      <c r="C132" s="53" t="s">
        <v>133</v>
      </c>
    </row>
    <row r="133" spans="3:22" hidden="1">
      <c r="C133" s="53" t="s">
        <v>134</v>
      </c>
    </row>
    <row r="134" spans="3:22" hidden="1">
      <c r="C134" s="53" t="s">
        <v>135</v>
      </c>
    </row>
    <row r="135" spans="3:22" hidden="1">
      <c r="C135" s="53" t="s">
        <v>136</v>
      </c>
    </row>
    <row r="136" spans="3:22" hidden="1">
      <c r="C136" s="53" t="s">
        <v>137</v>
      </c>
    </row>
    <row r="137" spans="3:22" hidden="1">
      <c r="C137" s="53" t="s">
        <v>138</v>
      </c>
      <c r="V137" s="53" t="s">
        <v>86</v>
      </c>
    </row>
    <row r="138" spans="3:22" hidden="1">
      <c r="C138" s="53" t="s">
        <v>139</v>
      </c>
      <c r="V138" s="53" t="s">
        <v>404</v>
      </c>
    </row>
    <row r="139" spans="3:22" hidden="1">
      <c r="V139" s="53" t="s">
        <v>405</v>
      </c>
    </row>
    <row r="140" spans="3:22" hidden="1">
      <c r="C140" s="92" t="s">
        <v>86</v>
      </c>
      <c r="V140" s="53" t="s">
        <v>406</v>
      </c>
    </row>
    <row r="141" spans="3:22" hidden="1">
      <c r="C141" s="92" t="s">
        <v>19</v>
      </c>
      <c r="V141" s="53" t="s">
        <v>407</v>
      </c>
    </row>
    <row r="142" spans="3:22" hidden="1">
      <c r="C142" s="53" t="s">
        <v>18</v>
      </c>
      <c r="V142" s="53" t="s">
        <v>408</v>
      </c>
    </row>
    <row r="143" spans="3:22" hidden="1">
      <c r="C143" s="52" t="s">
        <v>20</v>
      </c>
      <c r="V143" s="53" t="s">
        <v>409</v>
      </c>
    </row>
    <row r="144" spans="3:22" hidden="1">
      <c r="C144" s="53" t="s">
        <v>21</v>
      </c>
      <c r="V144" s="53" t="s">
        <v>410</v>
      </c>
    </row>
    <row r="145" spans="3:3" hidden="1">
      <c r="C145" s="53" t="s">
        <v>22</v>
      </c>
    </row>
    <row r="146" spans="3:3" hidden="1">
      <c r="C146" s="53" t="s">
        <v>23</v>
      </c>
    </row>
    <row r="147" spans="3:3" hidden="1">
      <c r="C147" s="53" t="s">
        <v>24</v>
      </c>
    </row>
    <row r="148" spans="3:3" hidden="1">
      <c r="C148" s="83" t="s">
        <v>30</v>
      </c>
    </row>
    <row r="149" spans="3:3" hidden="1">
      <c r="C149" s="53" t="s">
        <v>25</v>
      </c>
    </row>
    <row r="150" spans="3:3" hidden="1">
      <c r="C150" s="53" t="s">
        <v>26</v>
      </c>
    </row>
    <row r="151" spans="3:3" hidden="1">
      <c r="C151" s="53" t="s">
        <v>38</v>
      </c>
    </row>
    <row r="152" spans="3:3" hidden="1">
      <c r="C152" s="53" t="s">
        <v>27</v>
      </c>
    </row>
    <row r="153" spans="3:3" hidden="1">
      <c r="C153" s="53" t="s">
        <v>29</v>
      </c>
    </row>
    <row r="154" spans="3:3" hidden="1">
      <c r="C154" s="83" t="s">
        <v>28</v>
      </c>
    </row>
    <row r="155" spans="3:3" hidden="1"/>
    <row r="156" spans="3:3" hidden="1">
      <c r="C156" s="53" t="s">
        <v>86</v>
      </c>
    </row>
    <row r="157" spans="3:3" hidden="1">
      <c r="C157" s="53" t="s">
        <v>57</v>
      </c>
    </row>
    <row r="158" spans="3:3" hidden="1">
      <c r="C158" s="53" t="s">
        <v>58</v>
      </c>
    </row>
    <row r="159" spans="3:3" hidden="1">
      <c r="C159" s="53" t="s">
        <v>59</v>
      </c>
    </row>
    <row r="160" spans="3:3" hidden="1">
      <c r="C160" s="53" t="s">
        <v>60</v>
      </c>
    </row>
    <row r="161" spans="3:3" hidden="1">
      <c r="C161" s="53" t="s">
        <v>61</v>
      </c>
    </row>
    <row r="162" spans="3:3" hidden="1">
      <c r="C162" s="53" t="s">
        <v>62</v>
      </c>
    </row>
    <row r="163" spans="3:3" hidden="1">
      <c r="C163" s="53" t="s">
        <v>63</v>
      </c>
    </row>
    <row r="164" spans="3:3" hidden="1">
      <c r="C164" s="53" t="s">
        <v>64</v>
      </c>
    </row>
    <row r="165" spans="3:3" hidden="1">
      <c r="C165" s="53" t="s">
        <v>65</v>
      </c>
    </row>
    <row r="166" spans="3:3" hidden="1">
      <c r="C166" s="53" t="s">
        <v>66</v>
      </c>
    </row>
    <row r="167" spans="3:3" hidden="1">
      <c r="C167" s="53" t="s">
        <v>67</v>
      </c>
    </row>
    <row r="168" spans="3:3" hidden="1">
      <c r="C168" s="53" t="s">
        <v>413</v>
      </c>
    </row>
    <row r="169" spans="3:3" hidden="1">
      <c r="C169" s="53" t="s">
        <v>69</v>
      </c>
    </row>
    <row r="170" spans="3:3" hidden="1">
      <c r="C170" s="53" t="s">
        <v>70</v>
      </c>
    </row>
    <row r="171" spans="3:3" hidden="1">
      <c r="C171" s="53" t="s">
        <v>71</v>
      </c>
    </row>
    <row r="172" spans="3:3" hidden="1">
      <c r="C172" s="53" t="s">
        <v>72</v>
      </c>
    </row>
    <row r="173" spans="3:3" hidden="1">
      <c r="C173" s="53" t="s">
        <v>73</v>
      </c>
    </row>
    <row r="174" spans="3:3" hidden="1">
      <c r="C174" s="53" t="s">
        <v>74</v>
      </c>
    </row>
    <row r="175" spans="3:3" hidden="1">
      <c r="C175" s="53" t="s">
        <v>75</v>
      </c>
    </row>
    <row r="176" spans="3:3" hidden="1">
      <c r="C176" s="53" t="s">
        <v>76</v>
      </c>
    </row>
    <row r="177" spans="3:3" hidden="1">
      <c r="C177" s="53" t="s">
        <v>77</v>
      </c>
    </row>
    <row r="178" spans="3:3" hidden="1">
      <c r="C178" s="53" t="s">
        <v>78</v>
      </c>
    </row>
    <row r="179" spans="3:3" hidden="1">
      <c r="C179" s="53" t="s">
        <v>79</v>
      </c>
    </row>
    <row r="180" spans="3:3" hidden="1">
      <c r="C180" s="53" t="s">
        <v>80</v>
      </c>
    </row>
    <row r="181" spans="3:3" hidden="1">
      <c r="C181" s="53" t="s">
        <v>81</v>
      </c>
    </row>
    <row r="182" spans="3:3" hidden="1">
      <c r="C182" s="53" t="s">
        <v>82</v>
      </c>
    </row>
    <row r="183" spans="3:3" hidden="1">
      <c r="C183" s="53" t="s">
        <v>83</v>
      </c>
    </row>
    <row r="184" spans="3:3" hidden="1">
      <c r="C184" s="53" t="s">
        <v>84</v>
      </c>
    </row>
    <row r="185" spans="3:3" hidden="1"/>
    <row r="186" spans="3:3" hidden="1"/>
    <row r="187" spans="3:3" hidden="1">
      <c r="C187" s="53" t="s">
        <v>86</v>
      </c>
    </row>
    <row r="188" spans="3:3" hidden="1">
      <c r="C188" s="53" t="s">
        <v>144</v>
      </c>
    </row>
    <row r="189" spans="3:3" hidden="1">
      <c r="C189" s="53" t="s">
        <v>145</v>
      </c>
    </row>
    <row r="190" spans="3:3" hidden="1">
      <c r="C190" s="53" t="s">
        <v>146</v>
      </c>
    </row>
    <row r="191" spans="3:3" hidden="1">
      <c r="C191" s="53" t="s">
        <v>147</v>
      </c>
    </row>
    <row r="192" spans="3:3" hidden="1">
      <c r="C192" s="53" t="s">
        <v>148</v>
      </c>
    </row>
    <row r="193" spans="3:3" hidden="1">
      <c r="C193" s="53" t="s">
        <v>149</v>
      </c>
    </row>
    <row r="194" spans="3:3" hidden="1">
      <c r="C194" s="53" t="s">
        <v>150</v>
      </c>
    </row>
    <row r="195" spans="3:3" hidden="1">
      <c r="C195" s="53" t="s">
        <v>151</v>
      </c>
    </row>
    <row r="196" spans="3:3" hidden="1">
      <c r="C196" s="53" t="s">
        <v>152</v>
      </c>
    </row>
    <row r="197" spans="3:3" hidden="1">
      <c r="C197" s="53" t="s">
        <v>153</v>
      </c>
    </row>
    <row r="198" spans="3:3" hidden="1">
      <c r="C198" s="53" t="s">
        <v>154</v>
      </c>
    </row>
    <row r="199" spans="3:3" hidden="1"/>
    <row r="200" spans="3:3" hidden="1"/>
    <row r="201" spans="3:3" ht="13.35" customHeight="1"/>
  </sheetData>
  <sheetProtection algorithmName="SHA-512" hashValue="X7M2VQRZEP1IrKDruwmOCi9RGGQGRgA4p2dG4hik6vjzwffUj6Kk7ADCYUPe9jblbt5hU8Lk2mnT8evMDPmBeQ==" saltValue="z90udUihyo9FvcpBDzGyhw==" spinCount="100000" sheet="1" formatCells="0" formatRows="0" insertRows="0" deleteRows="0"/>
  <customSheetViews>
    <customSheetView guid="{A75F8835-BC11-4842-B3E4-C76AE9AA1723}" showPageBreaks="1" showGridLines="0" printArea="1" hiddenRows="1" view="pageBreakPreview" topLeftCell="A100">
      <selection activeCell="AB63" sqref="AB63"/>
      <rowBreaks count="1" manualBreakCount="1">
        <brk id="71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Rows="1" view="pageLayout">
      <selection sqref="A1:AK1"/>
      <rowBreaks count="1" manualBreakCount="1">
        <brk id="79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75">
    <mergeCell ref="A74:G74"/>
    <mergeCell ref="R71:Y71"/>
    <mergeCell ref="R72:Y72"/>
    <mergeCell ref="A64:Q64"/>
    <mergeCell ref="R64:AI64"/>
    <mergeCell ref="A70:G70"/>
    <mergeCell ref="H70:Q70"/>
    <mergeCell ref="R70:Y70"/>
    <mergeCell ref="Z70:AI70"/>
    <mergeCell ref="Z71:AI71"/>
    <mergeCell ref="A65:Q65"/>
    <mergeCell ref="R65:AI65"/>
    <mergeCell ref="A67:AI67"/>
    <mergeCell ref="A69:G69"/>
    <mergeCell ref="H69:Q69"/>
    <mergeCell ref="R69:Y69"/>
    <mergeCell ref="Z69:AI69"/>
    <mergeCell ref="A7:W7"/>
    <mergeCell ref="X7:AI7"/>
    <mergeCell ref="A21:Q22"/>
    <mergeCell ref="M24:V25"/>
    <mergeCell ref="A25:B25"/>
    <mergeCell ref="C25:G25"/>
    <mergeCell ref="I25:J25"/>
    <mergeCell ref="A12:V12"/>
    <mergeCell ref="X12:Y12"/>
    <mergeCell ref="AA12:AB12"/>
    <mergeCell ref="A19:J20"/>
    <mergeCell ref="A17:P17"/>
    <mergeCell ref="A10:W10"/>
    <mergeCell ref="X10:Z10"/>
    <mergeCell ref="R17:T17"/>
    <mergeCell ref="AA19:AE19"/>
    <mergeCell ref="K19:S20"/>
    <mergeCell ref="A34:B34"/>
    <mergeCell ref="P34:Q34"/>
    <mergeCell ref="A36:B36"/>
    <mergeCell ref="Y27:AI28"/>
    <mergeCell ref="A28:B28"/>
    <mergeCell ref="C28:G28"/>
    <mergeCell ref="I28:J28"/>
    <mergeCell ref="Y30:AI31"/>
    <mergeCell ref="A31:B31"/>
    <mergeCell ref="C31:R31"/>
    <mergeCell ref="T31:U31"/>
    <mergeCell ref="M27:V28"/>
    <mergeCell ref="C34:I34"/>
    <mergeCell ref="C36:M36"/>
    <mergeCell ref="I52:Q52"/>
    <mergeCell ref="R52:AB52"/>
    <mergeCell ref="A51:S51"/>
    <mergeCell ref="A39:B39"/>
    <mergeCell ref="A40:AI40"/>
    <mergeCell ref="A42:AI42"/>
    <mergeCell ref="C39:M39"/>
    <mergeCell ref="M49:X49"/>
    <mergeCell ref="Y49:AI49"/>
    <mergeCell ref="M46:AI46"/>
    <mergeCell ref="M47:AI47"/>
    <mergeCell ref="B41:W41"/>
    <mergeCell ref="A59:G59"/>
    <mergeCell ref="H59:Q59"/>
    <mergeCell ref="R59:Y59"/>
    <mergeCell ref="Z59:AI59"/>
    <mergeCell ref="Z60:AI60"/>
    <mergeCell ref="A53:G53"/>
    <mergeCell ref="R53:X53"/>
    <mergeCell ref="A56:AI56"/>
    <mergeCell ref="A57:E57"/>
    <mergeCell ref="A58:G58"/>
    <mergeCell ref="H58:Q58"/>
    <mergeCell ref="R58:Y58"/>
    <mergeCell ref="Z58:AI58"/>
    <mergeCell ref="R60:Y60"/>
    <mergeCell ref="H60:Q60"/>
    <mergeCell ref="A60:G60"/>
    <mergeCell ref="A54:AI54"/>
    <mergeCell ref="O53:P53"/>
    <mergeCell ref="Z61:AI61"/>
    <mergeCell ref="R61:Y61"/>
    <mergeCell ref="H61:Q61"/>
    <mergeCell ref="A61:G61"/>
    <mergeCell ref="Z62:AI62"/>
    <mergeCell ref="A62:G62"/>
    <mergeCell ref="H62:Q62"/>
    <mergeCell ref="R62:Y62"/>
    <mergeCell ref="A63:G63"/>
    <mergeCell ref="H63:Q63"/>
    <mergeCell ref="R63:Y63"/>
    <mergeCell ref="Z63:AI63"/>
    <mergeCell ref="A79:AI79"/>
    <mergeCell ref="A80:B80"/>
    <mergeCell ref="A99:AI99"/>
    <mergeCell ref="A83:B83"/>
    <mergeCell ref="A84:B84"/>
    <mergeCell ref="A81:B81"/>
    <mergeCell ref="A82:B82"/>
    <mergeCell ref="H71:Q71"/>
    <mergeCell ref="H72:Q72"/>
    <mergeCell ref="A71:G71"/>
    <mergeCell ref="A72:G72"/>
    <mergeCell ref="A73:G73"/>
    <mergeCell ref="Z73:AI73"/>
    <mergeCell ref="R73:Y73"/>
    <mergeCell ref="H73:Q73"/>
    <mergeCell ref="A76:Q76"/>
    <mergeCell ref="R76:AI76"/>
    <mergeCell ref="A78:AI78"/>
    <mergeCell ref="A75:Q75"/>
    <mergeCell ref="R75:AI75"/>
    <mergeCell ref="Z72:AI72"/>
    <mergeCell ref="Z74:AI74"/>
    <mergeCell ref="R74:Y74"/>
    <mergeCell ref="H74:Q74"/>
    <mergeCell ref="N97:AI97"/>
    <mergeCell ref="A94:M94"/>
    <mergeCell ref="N94:Y94"/>
    <mergeCell ref="Z94:AI94"/>
    <mergeCell ref="A95:M95"/>
    <mergeCell ref="N95:Y95"/>
    <mergeCell ref="Z95:AI95"/>
    <mergeCell ref="A89:L89"/>
    <mergeCell ref="M89:W89"/>
    <mergeCell ref="X89:AI89"/>
    <mergeCell ref="A90:L90"/>
    <mergeCell ref="M90:W90"/>
    <mergeCell ref="X90:AI90"/>
    <mergeCell ref="A98:AC98"/>
    <mergeCell ref="AD98:AI98"/>
    <mergeCell ref="AJ5:AL7"/>
    <mergeCell ref="C80:L80"/>
    <mergeCell ref="C81:L81"/>
    <mergeCell ref="C82:L82"/>
    <mergeCell ref="C83:L83"/>
    <mergeCell ref="C84:L84"/>
    <mergeCell ref="M80:W80"/>
    <mergeCell ref="M81:W81"/>
    <mergeCell ref="M82:W82"/>
    <mergeCell ref="M83:W83"/>
    <mergeCell ref="M84:W84"/>
    <mergeCell ref="X80:AI80"/>
    <mergeCell ref="X81:AI81"/>
    <mergeCell ref="X82:AI82"/>
    <mergeCell ref="X83:AI83"/>
    <mergeCell ref="X84:AI84"/>
    <mergeCell ref="A87:AI87"/>
    <mergeCell ref="A92:AI92"/>
    <mergeCell ref="A93:AI93"/>
    <mergeCell ref="A96:M96"/>
    <mergeCell ref="N96:AI96"/>
    <mergeCell ref="A97:M97"/>
    <mergeCell ref="A1:AI1"/>
    <mergeCell ref="A3:AI3"/>
    <mergeCell ref="A14:AI14"/>
    <mergeCell ref="A5:AI5"/>
    <mergeCell ref="U19:Z20"/>
    <mergeCell ref="P36:R36"/>
    <mergeCell ref="P39:R39"/>
    <mergeCell ref="L53:M53"/>
    <mergeCell ref="I53:J53"/>
    <mergeCell ref="A44:L44"/>
    <mergeCell ref="M44:X44"/>
    <mergeCell ref="Y44:AI44"/>
    <mergeCell ref="Y45:AI45"/>
    <mergeCell ref="A45:L45"/>
    <mergeCell ref="M45:X45"/>
    <mergeCell ref="A46:L46"/>
    <mergeCell ref="A47:L47"/>
    <mergeCell ref="A48:L48"/>
    <mergeCell ref="M48:X48"/>
    <mergeCell ref="Y48:AI48"/>
    <mergeCell ref="A49:L49"/>
    <mergeCell ref="V51:W51"/>
    <mergeCell ref="Y51:Z51"/>
    <mergeCell ref="A52:G52"/>
  </mergeCells>
  <dataValidations count="24">
    <dataValidation type="list" allowBlank="1" showInputMessage="1" showErrorMessage="1" sqref="Y30:AI31 AA32:AI32">
      <formula1>$V$137:$V$144</formula1>
    </dataValidation>
    <dataValidation type="list" allowBlank="1" showInputMessage="1" showErrorMessage="1" sqref="Y27">
      <formula1>$V$123:$V$128</formula1>
    </dataValidation>
    <dataValidation type="list" allowBlank="1" showInputMessage="1" showErrorMessage="1" sqref="AA24 M24:V25">
      <formula1>$V$107:$V$109</formula1>
    </dataValidation>
    <dataValidation type="list" allowBlank="1" showInputMessage="1" showErrorMessage="1" sqref="Y49">
      <formula1>"(wybierz z listy),kobieta,mężczyzna"</formula1>
    </dataValidation>
    <dataValidation type="list" allowBlank="1" showInputMessage="1" showErrorMessage="1" sqref="X7:AI8">
      <formula1>"(wybierz z listy),złożenie wniosku,korekta wniosku,wycofanie wniosku w części,złożenie wniosku Następcy prawnego Beneficjenta o przyznanie pomocy,złożenie wniosku Nabywcy o przyznanie pomocy"</formula1>
    </dataValidation>
    <dataValidation type="list" allowBlank="1" showInputMessage="1" showErrorMessage="1" sqref="A70:G70 Y45">
      <formula1>"(wybierz z listy),Austria,Belgia,Bułgaria,Chorwacja,Cypr,Czechy,Dania,Estonia,Finlandia,Francja,Grecja,Hiszpania,Holandia,Irlandia,Litwa,Luksemburg,Łotwa,Malta,Niemcy,Polska,Portugalia,Rumunia,Słowacja,Słowenia,Szwecja,Węgry,Wielka Brytania,Włochy"</formula1>
    </dataValidation>
    <dataValidation type="list" allowBlank="1" showInputMessage="1" showErrorMessage="1" sqref="R53:X53">
      <formula1>"(wybierz z listy),mikroprzedsiębiorstwo,małe przedsiębiorstwo"</formula1>
    </dataValidation>
    <dataValidation type="list" allowBlank="1" showInputMessage="1" showErrorMessage="1" sqref="H59:Q59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whole" allowBlank="1" showInputMessage="1" showErrorMessage="1" sqref="X11:Z11 K50:L50 U50:AE50">
      <formula1>0</formula1>
      <formula2>9</formula2>
    </dataValidation>
    <dataValidation type="list" allowBlank="1" showDropDown="1" showInputMessage="1" showErrorMessage="1" errorTitle="Błąd!" error="W tym polu można wpisać tylko znak &quot;X&quot;" sqref="R34 AC12 K25 V31 AA51">
      <formula1>"x,X"</formula1>
    </dataValidation>
    <dataValidation type="textLength" operator="equal" allowBlank="1" showInputMessage="1" showErrorMessage="1" errorTitle="Błąd!" error="W tym polu można wpisać tylko pojedynczą literę lub cyfrę" sqref="O53 AF19:AI19 T19">
      <formula1>1</formula1>
    </dataValidation>
    <dataValidation allowBlank="1" showDropDown="1" showInputMessage="1" showErrorMessage="1" errorTitle="Błąd!" error="W tym polu można wpisać tylko znak &quot;X&quot;" sqref="K28"/>
    <dataValidation type="list" allowBlank="1" showInputMessage="1" showErrorMessage="1" sqref="M27:V28">
      <formula1>$V$111:$V$121</formula1>
    </dataValidation>
    <dataValidation type="list" allowBlank="1" showDropDown="1" showErrorMessage="1" errorTitle="Błąd!" error="W tym polu można wpisać tylko znak &quot;X&quot;" promptTitle="Uwaga!" prompt="Po wpisaniu &quot;X&quot; w polu TAK wartość z pola NIE zostanie automatycznie usunięta._x000a_Po wyczyszczeniu pola TAK znak &quot;X&quot; zostanie automatycznie wpisany do pola NIE." sqref="Z12 X51">
      <formula1>"x,X"</formula1>
    </dataValidation>
    <dataValidation type="list" allowBlank="1" showInputMessage="1" showErrorMessage="1" sqref="H70:Q70">
      <formula1>"(wybierz z listy),dolnośląskie,kujawsko-pomorskie,lubelskie,lubuskie,łódzkie,małopolskie,mazowieckie,opolskie,podkarpackie,podlaskie,pomorskie,śląskie,świętokrzyskie,warmińsko-mazurskie,wielkopolskie,zachodniopomorskie,nie dotyczy"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84, jak wskazuje zielona strzałka) i wybrać Wstaw." sqref="AK86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K87"/>
    <dataValidation allowBlank="1" showInputMessage="1" showErrorMessage="1" promptTitle="Uwaga! Aby powrócić..." prompt="...do stanu sprzed wykonania niepożądanych zmian neleży skorzystać z przycisku &quot;Cofnij&quot; (mała, granatowa strzałka na pasku w lewym, górnym rogu ekranu) lub na klawiaturze wybrać kombinację klawiszy [Ctrl]+[Z]. Czynność tę można powtarzać." sqref="AJ5 AJ8:AL8"/>
    <dataValidation type="whole" operator="greaterThanOrEqual" allowBlank="1" showInputMessage="1" showErrorMessage="1" errorTitle="Błąd!" error="W tym polu można wpisać tylko liczbę całkowitą" sqref="X10:Z10 P36:R36">
      <formula1>0</formula1>
    </dataValidation>
    <dataValidation type="whole" operator="lessThanOrEqual" allowBlank="1" showInputMessage="1" showErrorMessage="1" errorTitle="Błąd!" error="W tym polu można wpisać tylko liczbę całkowitą, mniejszą lub równą liczbie z pola B.I.2" sqref="R17:T17">
      <formula1>X10</formula1>
    </dataValidation>
    <dataValidation type="textLength" operator="equal" allowBlank="1" showInputMessage="1" showErrorMessage="1" errorTitle="Błąd!" error="Nr identyfikacyjny LGD musi składać się z 9 cyfr" sqref="AA19">
      <formula1>9</formula1>
    </dataValidation>
    <dataValidation type="whole" operator="lessThanOrEqual" allowBlank="1" showInputMessage="1" showErrorMessage="1" errorTitle="Błąd!" error="W tym polu można wpisać tylko liczbę całkowitą, mniejszą lub równą liczbie z pola B.II.3.4a" sqref="P39:R39">
      <formula1>P36</formula1>
    </dataValidation>
    <dataValidation type="list" allowBlank="1" showInputMessage="1" showErrorMessage="1" sqref="AD98:AI98">
      <formula1>"(wybierz z listy),TAK,NIE"</formula1>
    </dataValidation>
    <dataValidation type="whole" allowBlank="1" showInputMessage="1" showErrorMessage="1" errorTitle="Błąd!" error="W tym polu można wpisać tylko pojedynczą cyfrę - w zakresie od 0 do 9" sqref="I53:J53 L53:M53">
      <formula1>0</formula1>
      <formula2>99</formula2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3"/>
  <headerFooter alignWithMargins="0">
    <oddFooter>&amp;L&amp;8PROW 2014-2020_19.2/5/z&amp;R
&amp;8Strona &amp;P z &amp;N</oddFooter>
  </headerFooter>
  <rowBreaks count="1" manualBreakCount="1">
    <brk id="55" max="35" man="1"/>
  </rowBreaks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AH174"/>
  <sheetViews>
    <sheetView showGridLines="0" showWhiteSpace="0" view="pageBreakPreview" zoomScaleNormal="190" zoomScaleSheetLayoutView="100" zoomScalePageLayoutView="110" workbookViewId="0">
      <selection activeCell="A49" sqref="A49:AA51"/>
    </sheetView>
  </sheetViews>
  <sheetFormatPr defaultColWidth="9.140625" defaultRowHeight="12"/>
  <cols>
    <col min="1" max="1" width="3.140625" style="51" customWidth="1"/>
    <col min="2" max="14" width="3" style="51" customWidth="1"/>
    <col min="15" max="16" width="2.5703125" style="51" customWidth="1"/>
    <col min="17" max="28" width="3" style="51" customWidth="1"/>
    <col min="29" max="32" width="2.85546875" style="51" customWidth="1"/>
    <col min="33" max="33" width="7.5703125" style="50" customWidth="1"/>
    <col min="34" max="34" width="9.140625" style="50"/>
    <col min="35" max="16384" width="9.140625" style="51"/>
  </cols>
  <sheetData>
    <row r="1" spans="1:34" ht="15" customHeight="1">
      <c r="A1" s="1087" t="s">
        <v>333</v>
      </c>
      <c r="B1" s="1087"/>
      <c r="C1" s="1087"/>
      <c r="D1" s="1087"/>
      <c r="E1" s="1087"/>
      <c r="F1" s="1087"/>
      <c r="G1" s="1087"/>
      <c r="H1" s="1087"/>
      <c r="I1" s="1087"/>
      <c r="J1" s="1087"/>
      <c r="K1" s="1087"/>
      <c r="L1" s="1088"/>
      <c r="M1" s="1088"/>
      <c r="N1" s="1088"/>
      <c r="O1" s="1088"/>
      <c r="P1" s="1088"/>
      <c r="Q1" s="1088"/>
      <c r="R1" s="1088"/>
      <c r="S1" s="1088"/>
      <c r="T1" s="1088"/>
      <c r="U1" s="1088"/>
      <c r="V1" s="1088"/>
      <c r="W1" s="1088"/>
      <c r="X1" s="1088"/>
      <c r="Y1" s="1088"/>
      <c r="Z1" s="1088"/>
      <c r="AA1" s="1088"/>
      <c r="AB1" s="1088"/>
      <c r="AC1" s="1088"/>
      <c r="AD1" s="1088"/>
      <c r="AE1" s="1088"/>
      <c r="AF1" s="1088"/>
    </row>
    <row r="2" spans="1:34" ht="2.25" customHeight="1">
      <c r="A2" s="94"/>
      <c r="B2" s="94"/>
      <c r="C2" s="94"/>
      <c r="D2" s="94"/>
      <c r="E2" s="94"/>
      <c r="F2" s="94"/>
      <c r="G2" s="94"/>
      <c r="H2" s="94"/>
      <c r="I2" s="94"/>
      <c r="J2" s="94"/>
      <c r="K2" s="94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</row>
    <row r="3" spans="1:34" s="41" customFormat="1" ht="15" customHeight="1">
      <c r="A3" s="1099" t="s">
        <v>484</v>
      </c>
      <c r="B3" s="1099"/>
      <c r="C3" s="1099"/>
      <c r="D3" s="1099"/>
      <c r="E3" s="1099"/>
      <c r="F3" s="1099"/>
      <c r="G3" s="1099"/>
      <c r="H3" s="1099"/>
      <c r="I3" s="1099"/>
      <c r="J3" s="1099"/>
      <c r="K3" s="1099"/>
      <c r="L3" s="1099"/>
      <c r="M3" s="1099"/>
      <c r="N3" s="1099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3"/>
      <c r="AH3" s="43"/>
    </row>
    <row r="4" spans="1:34" s="41" customFormat="1" ht="2.25" customHeight="1">
      <c r="A4" s="302"/>
      <c r="B4" s="302"/>
      <c r="C4" s="302"/>
      <c r="D4" s="302"/>
      <c r="E4" s="302"/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43"/>
      <c r="AH4" s="43"/>
    </row>
    <row r="5" spans="1:34" s="41" customFormat="1" ht="12" customHeight="1">
      <c r="A5" s="1095" t="s">
        <v>215</v>
      </c>
      <c r="B5" s="1096"/>
      <c r="C5" s="1096"/>
      <c r="D5" s="1096"/>
      <c r="E5" s="1096"/>
      <c r="F5" s="1096"/>
      <c r="G5" s="1096"/>
      <c r="H5" s="1096"/>
      <c r="I5" s="1096"/>
      <c r="J5" s="1096"/>
      <c r="K5" s="1096"/>
      <c r="L5" s="1096"/>
      <c r="M5" s="1096"/>
      <c r="N5" s="1096"/>
      <c r="O5" s="1096"/>
      <c r="P5" s="1096"/>
      <c r="Q5" s="1096"/>
      <c r="R5" s="1096"/>
      <c r="S5" s="1096"/>
      <c r="T5" s="1096"/>
      <c r="U5" s="1096"/>
      <c r="V5" s="1096"/>
      <c r="W5" s="1096"/>
      <c r="X5" s="1096"/>
      <c r="Y5" s="1096"/>
      <c r="Z5" s="1096"/>
      <c r="AA5" s="1096"/>
      <c r="AB5" s="1096"/>
      <c r="AC5" s="1096"/>
      <c r="AD5" s="1096"/>
      <c r="AE5" s="1096"/>
      <c r="AF5" s="1097"/>
      <c r="AG5" s="43"/>
      <c r="AH5" s="43"/>
    </row>
    <row r="6" spans="1:34" s="41" customFormat="1" ht="50.1" customHeight="1">
      <c r="A6" s="1100"/>
      <c r="B6" s="1101"/>
      <c r="C6" s="1101"/>
      <c r="D6" s="1101"/>
      <c r="E6" s="1101"/>
      <c r="F6" s="1101"/>
      <c r="G6" s="1101"/>
      <c r="H6" s="1101"/>
      <c r="I6" s="1101"/>
      <c r="J6" s="1101"/>
      <c r="K6" s="1101"/>
      <c r="L6" s="1101"/>
      <c r="M6" s="1101"/>
      <c r="N6" s="1101"/>
      <c r="O6" s="1101"/>
      <c r="P6" s="1101"/>
      <c r="Q6" s="1101"/>
      <c r="R6" s="1101"/>
      <c r="S6" s="1101"/>
      <c r="T6" s="1101"/>
      <c r="U6" s="1101"/>
      <c r="V6" s="1101"/>
      <c r="W6" s="1101"/>
      <c r="X6" s="1101"/>
      <c r="Y6" s="1101"/>
      <c r="Z6" s="1101"/>
      <c r="AA6" s="1101"/>
      <c r="AB6" s="1101"/>
      <c r="AC6" s="1101"/>
      <c r="AD6" s="1101"/>
      <c r="AE6" s="1101"/>
      <c r="AF6" s="1102"/>
      <c r="AG6" s="43"/>
      <c r="AH6" s="43"/>
    </row>
    <row r="7" spans="1:34" s="41" customFormat="1" ht="15.95" customHeight="1">
      <c r="A7" s="1103"/>
      <c r="B7" s="1104"/>
      <c r="C7" s="1104"/>
      <c r="D7" s="1104"/>
      <c r="E7" s="1104"/>
      <c r="F7" s="1104"/>
      <c r="G7" s="1104"/>
      <c r="H7" s="1104"/>
      <c r="I7" s="1104"/>
      <c r="J7" s="1104"/>
      <c r="K7" s="1104"/>
      <c r="L7" s="1104"/>
      <c r="M7" s="1104"/>
      <c r="N7" s="1104"/>
      <c r="O7" s="1104"/>
      <c r="P7" s="1104"/>
      <c r="Q7" s="1104"/>
      <c r="R7" s="1104"/>
      <c r="S7" s="1104"/>
      <c r="T7" s="1104"/>
      <c r="U7" s="1104"/>
      <c r="V7" s="1104"/>
      <c r="W7" s="1104"/>
      <c r="X7" s="1104"/>
      <c r="Y7" s="1104"/>
      <c r="Z7" s="1104"/>
      <c r="AA7" s="1104"/>
      <c r="AB7" s="1104"/>
      <c r="AC7" s="1104"/>
      <c r="AD7" s="1104"/>
      <c r="AE7" s="1104"/>
      <c r="AF7" s="1105"/>
      <c r="AG7" s="43"/>
      <c r="AH7" s="498" t="s">
        <v>707</v>
      </c>
    </row>
    <row r="8" spans="1:34" s="41" customFormat="1" ht="2.25" customHeight="1">
      <c r="A8" s="302"/>
      <c r="B8" s="302"/>
      <c r="C8" s="302"/>
      <c r="D8" s="302"/>
      <c r="E8" s="302"/>
      <c r="F8" s="302"/>
      <c r="G8" s="302"/>
      <c r="H8" s="302"/>
      <c r="I8" s="302"/>
      <c r="J8" s="302"/>
      <c r="K8" s="302"/>
      <c r="L8" s="302"/>
      <c r="M8" s="302"/>
      <c r="N8" s="302"/>
      <c r="O8" s="302"/>
      <c r="P8" s="302"/>
      <c r="Q8" s="302"/>
      <c r="R8" s="302"/>
      <c r="S8" s="302"/>
      <c r="T8" s="302"/>
      <c r="U8" s="302"/>
      <c r="V8" s="302"/>
      <c r="W8" s="302"/>
      <c r="X8" s="302"/>
      <c r="Y8" s="302"/>
      <c r="Z8" s="302"/>
      <c r="AA8" s="302"/>
      <c r="AB8" s="302"/>
      <c r="AC8" s="302"/>
      <c r="AD8" s="302"/>
      <c r="AE8" s="302"/>
      <c r="AF8" s="302"/>
      <c r="AG8" s="43"/>
      <c r="AH8" s="43"/>
    </row>
    <row r="9" spans="1:34" s="41" customFormat="1" ht="12" customHeight="1">
      <c r="A9" s="1095" t="s">
        <v>216</v>
      </c>
      <c r="B9" s="1096"/>
      <c r="C9" s="1096"/>
      <c r="D9" s="1096"/>
      <c r="E9" s="1096"/>
      <c r="F9" s="1096"/>
      <c r="G9" s="1096"/>
      <c r="H9" s="1096"/>
      <c r="I9" s="1096"/>
      <c r="J9" s="1096"/>
      <c r="K9" s="1096"/>
      <c r="L9" s="1096"/>
      <c r="M9" s="1096"/>
      <c r="N9" s="1096"/>
      <c r="O9" s="1096"/>
      <c r="P9" s="1096"/>
      <c r="Q9" s="1096"/>
      <c r="R9" s="1096"/>
      <c r="S9" s="1096"/>
      <c r="T9" s="1096"/>
      <c r="U9" s="1096"/>
      <c r="V9" s="1096"/>
      <c r="W9" s="1096"/>
      <c r="X9" s="1096"/>
      <c r="Y9" s="1096"/>
      <c r="Z9" s="1096"/>
      <c r="AA9" s="1096"/>
      <c r="AB9" s="1096"/>
      <c r="AC9" s="1096"/>
      <c r="AD9" s="1096"/>
      <c r="AE9" s="1096"/>
      <c r="AF9" s="1097"/>
      <c r="AG9" s="43"/>
      <c r="AH9" s="43"/>
    </row>
    <row r="10" spans="1:34" s="41" customFormat="1" ht="50.1" customHeight="1">
      <c r="A10" s="1100"/>
      <c r="B10" s="1101"/>
      <c r="C10" s="1101"/>
      <c r="D10" s="1101"/>
      <c r="E10" s="1101"/>
      <c r="F10" s="1101"/>
      <c r="G10" s="1101"/>
      <c r="H10" s="1101"/>
      <c r="I10" s="1101"/>
      <c r="J10" s="1101"/>
      <c r="K10" s="1101"/>
      <c r="L10" s="1101"/>
      <c r="M10" s="1101"/>
      <c r="N10" s="1101"/>
      <c r="O10" s="1101"/>
      <c r="P10" s="1101"/>
      <c r="Q10" s="1101"/>
      <c r="R10" s="1101"/>
      <c r="S10" s="1101"/>
      <c r="T10" s="1101"/>
      <c r="U10" s="1101"/>
      <c r="V10" s="1101"/>
      <c r="W10" s="1101"/>
      <c r="X10" s="1101"/>
      <c r="Y10" s="1101"/>
      <c r="Z10" s="1101"/>
      <c r="AA10" s="1101"/>
      <c r="AB10" s="1101"/>
      <c r="AC10" s="1101"/>
      <c r="AD10" s="1101"/>
      <c r="AE10" s="1101"/>
      <c r="AF10" s="1102"/>
      <c r="AG10" s="43"/>
      <c r="AH10" s="43"/>
    </row>
    <row r="11" spans="1:34" s="41" customFormat="1" ht="15.95" customHeight="1">
      <c r="A11" s="1103"/>
      <c r="B11" s="1104"/>
      <c r="C11" s="1104"/>
      <c r="D11" s="1104"/>
      <c r="E11" s="1104"/>
      <c r="F11" s="1104"/>
      <c r="G11" s="1104"/>
      <c r="H11" s="1104"/>
      <c r="I11" s="1104"/>
      <c r="J11" s="1104"/>
      <c r="K11" s="1104"/>
      <c r="L11" s="1104"/>
      <c r="M11" s="1104"/>
      <c r="N11" s="1104"/>
      <c r="O11" s="1104"/>
      <c r="P11" s="1104"/>
      <c r="Q11" s="1104"/>
      <c r="R11" s="1104"/>
      <c r="S11" s="1104"/>
      <c r="T11" s="1104"/>
      <c r="U11" s="1104"/>
      <c r="V11" s="1104"/>
      <c r="W11" s="1104"/>
      <c r="X11" s="1104"/>
      <c r="Y11" s="1104"/>
      <c r="Z11" s="1104"/>
      <c r="AA11" s="1104"/>
      <c r="AB11" s="1104"/>
      <c r="AC11" s="1104"/>
      <c r="AD11" s="1104"/>
      <c r="AE11" s="1104"/>
      <c r="AF11" s="1105"/>
      <c r="AG11" s="43"/>
      <c r="AH11" s="43"/>
    </row>
    <row r="12" spans="1:34" s="41" customFormat="1" ht="2.25" customHeight="1">
      <c r="A12" s="302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302"/>
      <c r="M12" s="302"/>
      <c r="N12" s="302"/>
      <c r="O12" s="302"/>
      <c r="P12" s="302"/>
      <c r="Q12" s="302"/>
      <c r="R12" s="302"/>
      <c r="S12" s="302"/>
      <c r="T12" s="302"/>
      <c r="U12" s="302"/>
      <c r="V12" s="302"/>
      <c r="W12" s="302"/>
      <c r="X12" s="302"/>
      <c r="Y12" s="302"/>
      <c r="Z12" s="302"/>
      <c r="AA12" s="302"/>
      <c r="AB12" s="302"/>
      <c r="AC12" s="302"/>
      <c r="AD12" s="302"/>
      <c r="AE12" s="302"/>
      <c r="AF12" s="302"/>
      <c r="AG12" s="43"/>
      <c r="AH12" s="43"/>
    </row>
    <row r="13" spans="1:34" s="41" customFormat="1" ht="12" customHeight="1">
      <c r="A13" s="1095" t="s">
        <v>271</v>
      </c>
      <c r="B13" s="1096"/>
      <c r="C13" s="1096"/>
      <c r="D13" s="1096"/>
      <c r="E13" s="1096"/>
      <c r="F13" s="1096"/>
      <c r="G13" s="1096"/>
      <c r="H13" s="1096"/>
      <c r="I13" s="1096"/>
      <c r="J13" s="1096"/>
      <c r="K13" s="1096"/>
      <c r="L13" s="1096"/>
      <c r="M13" s="1096"/>
      <c r="N13" s="1096"/>
      <c r="O13" s="1096"/>
      <c r="P13" s="1096"/>
      <c r="Q13" s="1096"/>
      <c r="R13" s="1096"/>
      <c r="S13" s="1096"/>
      <c r="T13" s="1096"/>
      <c r="U13" s="1096"/>
      <c r="V13" s="1096"/>
      <c r="W13" s="1096"/>
      <c r="X13" s="1096"/>
      <c r="Y13" s="1096"/>
      <c r="Z13" s="1096"/>
      <c r="AA13" s="1096"/>
      <c r="AB13" s="1096"/>
      <c r="AC13" s="1096"/>
      <c r="AD13" s="1096"/>
      <c r="AE13" s="1096"/>
      <c r="AF13" s="1097"/>
      <c r="AG13" s="43"/>
      <c r="AH13" s="43"/>
    </row>
    <row r="14" spans="1:34" s="41" customFormat="1" ht="69.95" customHeight="1">
      <c r="A14" s="1100"/>
      <c r="B14" s="1101"/>
      <c r="C14" s="1101"/>
      <c r="D14" s="1101"/>
      <c r="E14" s="1101"/>
      <c r="F14" s="1101"/>
      <c r="G14" s="1101"/>
      <c r="H14" s="1101"/>
      <c r="I14" s="1101"/>
      <c r="J14" s="1101"/>
      <c r="K14" s="1101"/>
      <c r="L14" s="1101"/>
      <c r="M14" s="1101"/>
      <c r="N14" s="1101"/>
      <c r="O14" s="1101"/>
      <c r="P14" s="1101"/>
      <c r="Q14" s="1101"/>
      <c r="R14" s="1101"/>
      <c r="S14" s="1101"/>
      <c r="T14" s="1101"/>
      <c r="U14" s="1101"/>
      <c r="V14" s="1101"/>
      <c r="W14" s="1101"/>
      <c r="X14" s="1101"/>
      <c r="Y14" s="1101"/>
      <c r="Z14" s="1101"/>
      <c r="AA14" s="1101"/>
      <c r="AB14" s="1101"/>
      <c r="AC14" s="1101"/>
      <c r="AD14" s="1101"/>
      <c r="AE14" s="1101"/>
      <c r="AF14" s="1102"/>
      <c r="AG14" s="43"/>
      <c r="AH14" s="43"/>
    </row>
    <row r="15" spans="1:34" s="41" customFormat="1" ht="15.95" customHeight="1">
      <c r="A15" s="1103"/>
      <c r="B15" s="1104"/>
      <c r="C15" s="1104"/>
      <c r="D15" s="1104"/>
      <c r="E15" s="1104"/>
      <c r="F15" s="1104"/>
      <c r="G15" s="1104"/>
      <c r="H15" s="1104"/>
      <c r="I15" s="1104"/>
      <c r="J15" s="1104"/>
      <c r="K15" s="1104"/>
      <c r="L15" s="1104"/>
      <c r="M15" s="1104"/>
      <c r="N15" s="1104"/>
      <c r="O15" s="1104"/>
      <c r="P15" s="1104"/>
      <c r="Q15" s="1104"/>
      <c r="R15" s="1104"/>
      <c r="S15" s="1104"/>
      <c r="T15" s="1104"/>
      <c r="U15" s="1104"/>
      <c r="V15" s="1104"/>
      <c r="W15" s="1104"/>
      <c r="X15" s="1104"/>
      <c r="Y15" s="1104"/>
      <c r="Z15" s="1104"/>
      <c r="AA15" s="1104"/>
      <c r="AB15" s="1104"/>
      <c r="AC15" s="1104"/>
      <c r="AD15" s="1104"/>
      <c r="AE15" s="1104"/>
      <c r="AF15" s="1105"/>
      <c r="AG15" s="43"/>
      <c r="AH15" s="43"/>
    </row>
    <row r="16" spans="1:34" s="41" customFormat="1" ht="2.25" customHeight="1">
      <c r="A16" s="302"/>
      <c r="B16" s="302"/>
      <c r="C16" s="302"/>
      <c r="D16" s="302"/>
      <c r="E16" s="302"/>
      <c r="F16" s="302"/>
      <c r="G16" s="302"/>
      <c r="H16" s="302"/>
      <c r="I16" s="302"/>
      <c r="J16" s="302"/>
      <c r="K16" s="302"/>
      <c r="L16" s="302"/>
      <c r="M16" s="302"/>
      <c r="N16" s="302"/>
      <c r="O16" s="302"/>
      <c r="P16" s="302"/>
      <c r="Q16" s="302"/>
      <c r="R16" s="302"/>
      <c r="S16" s="302"/>
      <c r="T16" s="302"/>
      <c r="U16" s="302"/>
      <c r="V16" s="302"/>
      <c r="W16" s="302"/>
      <c r="X16" s="302"/>
      <c r="Y16" s="302"/>
      <c r="Z16" s="302"/>
      <c r="AA16" s="302"/>
      <c r="AB16" s="302"/>
      <c r="AC16" s="302"/>
      <c r="AD16" s="302"/>
      <c r="AE16" s="302"/>
      <c r="AF16" s="302"/>
      <c r="AG16" s="43"/>
      <c r="AH16" s="43"/>
    </row>
    <row r="17" spans="1:32" ht="15" customHeight="1">
      <c r="A17" s="1089" t="s">
        <v>217</v>
      </c>
      <c r="B17" s="1090"/>
      <c r="C17" s="1090"/>
      <c r="D17" s="1090"/>
      <c r="E17" s="1090"/>
      <c r="F17" s="1090"/>
      <c r="G17" s="1090"/>
      <c r="H17" s="1090"/>
      <c r="I17" s="1090"/>
      <c r="J17" s="1090"/>
      <c r="K17" s="1090"/>
      <c r="L17" s="1090"/>
      <c r="M17" s="1090"/>
      <c r="N17" s="1090"/>
      <c r="O17" s="1090"/>
      <c r="P17" s="1090"/>
      <c r="Q17" s="1090"/>
      <c r="R17" s="1090"/>
      <c r="S17" s="1090"/>
      <c r="T17" s="1090"/>
      <c r="U17" s="1090"/>
      <c r="V17" s="1090"/>
      <c r="W17" s="1090"/>
      <c r="X17" s="1090"/>
      <c r="Y17" s="1090"/>
      <c r="Z17" s="1090"/>
      <c r="AA17" s="1090"/>
      <c r="AB17" s="1090"/>
      <c r="AC17" s="1090"/>
      <c r="AD17" s="1090"/>
      <c r="AE17" s="1090"/>
      <c r="AF17" s="1091"/>
    </row>
    <row r="18" spans="1:32" ht="159.94999999999999" customHeight="1">
      <c r="A18" s="1106"/>
      <c r="B18" s="1107"/>
      <c r="C18" s="1107"/>
      <c r="D18" s="1107"/>
      <c r="E18" s="1107"/>
      <c r="F18" s="1107"/>
      <c r="G18" s="1107"/>
      <c r="H18" s="1107"/>
      <c r="I18" s="1107"/>
      <c r="J18" s="1107"/>
      <c r="K18" s="1107"/>
      <c r="L18" s="1107"/>
      <c r="M18" s="1107"/>
      <c r="N18" s="1107"/>
      <c r="O18" s="1107"/>
      <c r="P18" s="1107"/>
      <c r="Q18" s="1107"/>
      <c r="R18" s="1107"/>
      <c r="S18" s="1107"/>
      <c r="T18" s="1107"/>
      <c r="U18" s="1107"/>
      <c r="V18" s="1107"/>
      <c r="W18" s="1107"/>
      <c r="X18" s="1107"/>
      <c r="Y18" s="1107"/>
      <c r="Z18" s="1107"/>
      <c r="AA18" s="1107"/>
      <c r="AB18" s="1107"/>
      <c r="AC18" s="1107"/>
      <c r="AD18" s="1107"/>
      <c r="AE18" s="1107"/>
      <c r="AF18" s="1108"/>
    </row>
    <row r="19" spans="1:32" ht="15.95" customHeight="1">
      <c r="A19" s="1109"/>
      <c r="B19" s="1110"/>
      <c r="C19" s="1110"/>
      <c r="D19" s="1110"/>
      <c r="E19" s="1110"/>
      <c r="F19" s="1110"/>
      <c r="G19" s="1110"/>
      <c r="H19" s="1110"/>
      <c r="I19" s="1110"/>
      <c r="J19" s="1110"/>
      <c r="K19" s="1110"/>
      <c r="L19" s="1110"/>
      <c r="M19" s="1110"/>
      <c r="N19" s="1110"/>
      <c r="O19" s="1110"/>
      <c r="P19" s="1110"/>
      <c r="Q19" s="1110"/>
      <c r="R19" s="1110"/>
      <c r="S19" s="1110"/>
      <c r="T19" s="1110"/>
      <c r="U19" s="1110"/>
      <c r="V19" s="1110"/>
      <c r="W19" s="1110"/>
      <c r="X19" s="1110"/>
      <c r="Y19" s="1110"/>
      <c r="Z19" s="1110"/>
      <c r="AA19" s="1110"/>
      <c r="AB19" s="1110"/>
      <c r="AC19" s="1110"/>
      <c r="AD19" s="1110"/>
      <c r="AE19" s="1110"/>
      <c r="AF19" s="1111"/>
    </row>
    <row r="20" spans="1:32" ht="2.25" customHeight="1">
      <c r="A20" s="307"/>
      <c r="B20" s="307"/>
      <c r="C20" s="307"/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307"/>
      <c r="P20" s="307"/>
      <c r="Q20" s="307"/>
      <c r="R20" s="307"/>
      <c r="S20" s="307"/>
      <c r="T20" s="307"/>
      <c r="U20" s="307"/>
      <c r="V20" s="307"/>
      <c r="W20" s="307"/>
      <c r="X20" s="307"/>
      <c r="Y20" s="307"/>
      <c r="Z20" s="307"/>
      <c r="AA20" s="307"/>
      <c r="AB20" s="307"/>
      <c r="AC20" s="307"/>
      <c r="AD20" s="307"/>
      <c r="AE20" s="307"/>
      <c r="AF20" s="96"/>
    </row>
    <row r="21" spans="1:32" ht="15" customHeight="1">
      <c r="A21" s="1089" t="s">
        <v>294</v>
      </c>
      <c r="B21" s="1090"/>
      <c r="C21" s="1090"/>
      <c r="D21" s="1090"/>
      <c r="E21" s="1090"/>
      <c r="F21" s="1090"/>
      <c r="G21" s="1090"/>
      <c r="H21" s="1090"/>
      <c r="I21" s="1090"/>
      <c r="J21" s="1090"/>
      <c r="K21" s="1090"/>
      <c r="L21" s="1090"/>
      <c r="M21" s="1090"/>
      <c r="N21" s="1090"/>
      <c r="O21" s="1090"/>
      <c r="P21" s="1090"/>
      <c r="Q21" s="1090"/>
      <c r="R21" s="1090"/>
      <c r="S21" s="1090"/>
      <c r="T21" s="1090"/>
      <c r="U21" s="1090"/>
      <c r="V21" s="1090"/>
      <c r="W21" s="1090"/>
      <c r="X21" s="1090"/>
      <c r="Y21" s="1090"/>
      <c r="Z21" s="1090"/>
      <c r="AA21" s="1090"/>
      <c r="AB21" s="1090"/>
      <c r="AC21" s="1090"/>
      <c r="AD21" s="1090"/>
      <c r="AE21" s="1090"/>
      <c r="AF21" s="1091"/>
    </row>
    <row r="22" spans="1:32" ht="30" customHeight="1">
      <c r="A22" s="1106"/>
      <c r="B22" s="1107"/>
      <c r="C22" s="1107"/>
      <c r="D22" s="1107"/>
      <c r="E22" s="1107"/>
      <c r="F22" s="1107"/>
      <c r="G22" s="1107"/>
      <c r="H22" s="1107"/>
      <c r="I22" s="1107"/>
      <c r="J22" s="1107"/>
      <c r="K22" s="1107"/>
      <c r="L22" s="1107"/>
      <c r="M22" s="1107"/>
      <c r="N22" s="1107"/>
      <c r="O22" s="1107"/>
      <c r="P22" s="1107"/>
      <c r="Q22" s="1107"/>
      <c r="R22" s="1107"/>
      <c r="S22" s="1107"/>
      <c r="T22" s="1107"/>
      <c r="U22" s="1107"/>
      <c r="V22" s="1107"/>
      <c r="W22" s="1107"/>
      <c r="X22" s="1107"/>
      <c r="Y22" s="1107"/>
      <c r="Z22" s="1107"/>
      <c r="AA22" s="1107"/>
      <c r="AB22" s="1107"/>
      <c r="AC22" s="1107"/>
      <c r="AD22" s="1107"/>
      <c r="AE22" s="1107"/>
      <c r="AF22" s="1108"/>
    </row>
    <row r="23" spans="1:32" ht="15.95" customHeight="1">
      <c r="A23" s="1109"/>
      <c r="B23" s="1110"/>
      <c r="C23" s="1110"/>
      <c r="D23" s="1110"/>
      <c r="E23" s="1110"/>
      <c r="F23" s="1110"/>
      <c r="G23" s="1110"/>
      <c r="H23" s="1110"/>
      <c r="I23" s="1110"/>
      <c r="J23" s="1110"/>
      <c r="K23" s="1110"/>
      <c r="L23" s="1110"/>
      <c r="M23" s="1110"/>
      <c r="N23" s="1110"/>
      <c r="O23" s="1110"/>
      <c r="P23" s="1110"/>
      <c r="Q23" s="1110"/>
      <c r="R23" s="1110"/>
      <c r="S23" s="1110"/>
      <c r="T23" s="1110"/>
      <c r="U23" s="1110"/>
      <c r="V23" s="1110"/>
      <c r="W23" s="1110"/>
      <c r="X23" s="1110"/>
      <c r="Y23" s="1110"/>
      <c r="Z23" s="1110"/>
      <c r="AA23" s="1110"/>
      <c r="AB23" s="1110"/>
      <c r="AC23" s="1110"/>
      <c r="AD23" s="1110"/>
      <c r="AE23" s="1110"/>
      <c r="AF23" s="1111"/>
    </row>
    <row r="24" spans="1:32" ht="2.25" customHeight="1">
      <c r="A24" s="307"/>
      <c r="B24" s="307"/>
      <c r="C24" s="307"/>
      <c r="D24" s="307"/>
      <c r="E24" s="307"/>
      <c r="F24" s="307"/>
      <c r="G24" s="307"/>
      <c r="H24" s="307"/>
      <c r="I24" s="307"/>
      <c r="J24" s="307"/>
      <c r="K24" s="307"/>
      <c r="L24" s="307"/>
      <c r="M24" s="307"/>
      <c r="N24" s="307"/>
      <c r="O24" s="307"/>
      <c r="P24" s="307"/>
      <c r="Q24" s="307"/>
      <c r="R24" s="307"/>
      <c r="S24" s="307"/>
      <c r="T24" s="307"/>
      <c r="U24" s="307"/>
      <c r="V24" s="307"/>
      <c r="W24" s="307"/>
      <c r="X24" s="307"/>
      <c r="Y24" s="307"/>
      <c r="Z24" s="307"/>
      <c r="AA24" s="307"/>
      <c r="AB24" s="307"/>
      <c r="AC24" s="307"/>
      <c r="AD24" s="307"/>
      <c r="AE24" s="307"/>
      <c r="AF24" s="307"/>
    </row>
    <row r="25" spans="1:32" ht="15" customHeight="1">
      <c r="A25" s="1113" t="s">
        <v>295</v>
      </c>
      <c r="B25" s="1114"/>
      <c r="C25" s="1114"/>
      <c r="D25" s="1114"/>
      <c r="E25" s="1114"/>
      <c r="F25" s="1114"/>
      <c r="G25" s="1114"/>
      <c r="H25" s="1114"/>
      <c r="I25" s="1114"/>
      <c r="J25" s="1114"/>
      <c r="K25" s="1114"/>
      <c r="L25" s="1114"/>
      <c r="M25" s="1114"/>
      <c r="N25" s="1114"/>
      <c r="O25" s="1114"/>
      <c r="P25" s="1114"/>
      <c r="Q25" s="1114"/>
      <c r="R25" s="1114"/>
      <c r="S25" s="1114"/>
      <c r="T25" s="1114"/>
      <c r="U25" s="1114"/>
      <c r="V25" s="1114"/>
      <c r="W25" s="1114"/>
      <c r="X25" s="1114"/>
      <c r="Y25" s="1114"/>
      <c r="Z25" s="1114"/>
      <c r="AA25" s="1114"/>
      <c r="AB25" s="1114"/>
      <c r="AC25" s="1114"/>
      <c r="AD25" s="1114"/>
      <c r="AE25" s="1114"/>
      <c r="AF25" s="1115"/>
    </row>
    <row r="26" spans="1:32" ht="260.10000000000002" customHeight="1">
      <c r="A26" s="1106"/>
      <c r="B26" s="1107"/>
      <c r="C26" s="1107"/>
      <c r="D26" s="1107"/>
      <c r="E26" s="1107"/>
      <c r="F26" s="1107"/>
      <c r="G26" s="1107"/>
      <c r="H26" s="1107"/>
      <c r="I26" s="1107"/>
      <c r="J26" s="1107"/>
      <c r="K26" s="1107"/>
      <c r="L26" s="1107"/>
      <c r="M26" s="1107"/>
      <c r="N26" s="1107"/>
      <c r="O26" s="1107"/>
      <c r="P26" s="1107"/>
      <c r="Q26" s="1107"/>
      <c r="R26" s="1107"/>
      <c r="S26" s="1107"/>
      <c r="T26" s="1107"/>
      <c r="U26" s="1107"/>
      <c r="V26" s="1107"/>
      <c r="W26" s="1107"/>
      <c r="X26" s="1107"/>
      <c r="Y26" s="1107"/>
      <c r="Z26" s="1107"/>
      <c r="AA26" s="1107"/>
      <c r="AB26" s="1107"/>
      <c r="AC26" s="1107"/>
      <c r="AD26" s="1107"/>
      <c r="AE26" s="1107"/>
      <c r="AF26" s="1108"/>
    </row>
    <row r="27" spans="1:32" ht="15.95" customHeight="1">
      <c r="A27" s="1109"/>
      <c r="B27" s="1110"/>
      <c r="C27" s="1110"/>
      <c r="D27" s="1110"/>
      <c r="E27" s="1110"/>
      <c r="F27" s="1110"/>
      <c r="G27" s="1110"/>
      <c r="H27" s="1110"/>
      <c r="I27" s="1110"/>
      <c r="J27" s="1110"/>
      <c r="K27" s="1110"/>
      <c r="L27" s="1110"/>
      <c r="M27" s="1110"/>
      <c r="N27" s="1110"/>
      <c r="O27" s="1110"/>
      <c r="P27" s="1110"/>
      <c r="Q27" s="1110"/>
      <c r="R27" s="1110"/>
      <c r="S27" s="1110"/>
      <c r="T27" s="1110"/>
      <c r="U27" s="1110"/>
      <c r="V27" s="1110"/>
      <c r="W27" s="1110"/>
      <c r="X27" s="1110"/>
      <c r="Y27" s="1110"/>
      <c r="Z27" s="1110"/>
      <c r="AA27" s="1110"/>
      <c r="AB27" s="1110"/>
      <c r="AC27" s="1110"/>
      <c r="AD27" s="1110"/>
      <c r="AE27" s="1110"/>
      <c r="AF27" s="1111"/>
    </row>
    <row r="28" spans="1:32" ht="5.25" customHeight="1">
      <c r="A28" s="355"/>
      <c r="B28" s="355"/>
      <c r="C28" s="355"/>
      <c r="D28" s="355"/>
      <c r="E28" s="355"/>
      <c r="F28" s="355"/>
      <c r="G28" s="355"/>
      <c r="H28" s="355"/>
      <c r="I28" s="355"/>
      <c r="J28" s="355"/>
      <c r="K28" s="355"/>
      <c r="L28" s="355"/>
      <c r="M28" s="355"/>
      <c r="N28" s="355"/>
      <c r="O28" s="355"/>
      <c r="P28" s="355"/>
      <c r="Q28" s="355"/>
      <c r="R28" s="355"/>
      <c r="S28" s="355"/>
      <c r="T28" s="355"/>
      <c r="U28" s="355"/>
      <c r="V28" s="355"/>
      <c r="W28" s="355"/>
      <c r="X28" s="355"/>
      <c r="Y28" s="355"/>
      <c r="Z28" s="355"/>
      <c r="AA28" s="355"/>
      <c r="AB28" s="355"/>
      <c r="AC28" s="355"/>
      <c r="AD28" s="355"/>
      <c r="AE28" s="355"/>
      <c r="AF28" s="355"/>
    </row>
    <row r="29" spans="1:32" ht="2.25" customHeight="1">
      <c r="A29" s="355"/>
      <c r="B29" s="355"/>
      <c r="C29" s="355"/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355"/>
      <c r="P29" s="355"/>
      <c r="Q29" s="355"/>
      <c r="R29" s="355"/>
      <c r="S29" s="355"/>
      <c r="T29" s="355"/>
      <c r="U29" s="355"/>
      <c r="V29" s="355"/>
      <c r="W29" s="355"/>
      <c r="X29" s="355"/>
      <c r="Y29" s="355"/>
      <c r="Z29" s="355"/>
      <c r="AA29" s="355"/>
      <c r="AB29" s="355"/>
      <c r="AC29" s="355"/>
      <c r="AD29" s="355"/>
      <c r="AE29" s="355"/>
      <c r="AF29" s="355"/>
    </row>
    <row r="30" spans="1:32" ht="15.6" customHeight="1">
      <c r="A30" s="1116" t="s">
        <v>320</v>
      </c>
      <c r="B30" s="1116"/>
      <c r="C30" s="1116"/>
      <c r="D30" s="1116"/>
      <c r="E30" s="1116"/>
      <c r="F30" s="1116"/>
      <c r="G30" s="1116"/>
      <c r="H30" s="1116"/>
      <c r="I30" s="1116"/>
      <c r="J30" s="1116"/>
      <c r="K30" s="1116"/>
      <c r="L30" s="1116"/>
      <c r="M30" s="1116"/>
      <c r="N30" s="1116"/>
      <c r="O30" s="1116"/>
      <c r="P30" s="1116"/>
      <c r="Q30" s="1116"/>
      <c r="R30" s="1116"/>
      <c r="S30" s="1116"/>
      <c r="T30" s="1116"/>
      <c r="U30" s="1116"/>
      <c r="V30" s="1116"/>
      <c r="W30" s="1117"/>
      <c r="X30" s="1117"/>
      <c r="Y30" s="1117"/>
      <c r="Z30" s="1117"/>
      <c r="AA30" s="1117"/>
      <c r="AB30" s="1117"/>
      <c r="AC30" s="1117"/>
      <c r="AD30" s="1117"/>
      <c r="AE30" s="1117"/>
      <c r="AF30" s="1117"/>
    </row>
    <row r="31" spans="1:32" ht="7.5" customHeight="1">
      <c r="A31" s="1123" t="s">
        <v>300</v>
      </c>
      <c r="B31" s="1124"/>
      <c r="C31" s="1112" t="s">
        <v>417</v>
      </c>
      <c r="D31" s="1055"/>
      <c r="E31" s="1055"/>
      <c r="F31" s="1055"/>
      <c r="G31" s="1055"/>
      <c r="H31" s="1055"/>
      <c r="I31" s="1055"/>
      <c r="J31" s="1055"/>
      <c r="K31" s="1055"/>
      <c r="L31" s="1055"/>
      <c r="M31" s="1055"/>
      <c r="N31" s="1055"/>
      <c r="O31" s="1055"/>
      <c r="P31" s="1055"/>
      <c r="Q31" s="1055"/>
      <c r="R31" s="1055"/>
      <c r="S31" s="1055"/>
      <c r="T31" s="1055"/>
      <c r="U31" s="1055"/>
      <c r="V31" s="1055"/>
      <c r="W31" s="1055"/>
      <c r="X31" s="1055"/>
      <c r="Y31" s="1055"/>
      <c r="Z31" s="1055"/>
      <c r="AA31" s="1055"/>
      <c r="AB31" s="16"/>
      <c r="AC31" s="16"/>
      <c r="AD31" s="16"/>
      <c r="AE31" s="16"/>
      <c r="AF31" s="17"/>
    </row>
    <row r="32" spans="1:32" ht="15" customHeight="1">
      <c r="A32" s="1125"/>
      <c r="B32" s="1126"/>
      <c r="C32" s="1077"/>
      <c r="D32" s="1078"/>
      <c r="E32" s="1078"/>
      <c r="F32" s="1078"/>
      <c r="G32" s="1078"/>
      <c r="H32" s="1078"/>
      <c r="I32" s="1078"/>
      <c r="J32" s="1078"/>
      <c r="K32" s="1078"/>
      <c r="L32" s="1078"/>
      <c r="M32" s="1078"/>
      <c r="N32" s="1078"/>
      <c r="O32" s="1078"/>
      <c r="P32" s="1078"/>
      <c r="Q32" s="1078"/>
      <c r="R32" s="1078"/>
      <c r="S32" s="1078"/>
      <c r="T32" s="1078"/>
      <c r="U32" s="1078"/>
      <c r="V32" s="1078"/>
      <c r="W32" s="1078"/>
      <c r="X32" s="1078"/>
      <c r="Y32" s="1078"/>
      <c r="Z32" s="1078"/>
      <c r="AA32" s="1078"/>
      <c r="AB32" s="18"/>
      <c r="AC32" s="358"/>
      <c r="AD32" s="1075" t="s">
        <v>13</v>
      </c>
      <c r="AE32" s="1076"/>
      <c r="AF32" s="19"/>
    </row>
    <row r="33" spans="1:32" ht="11.1" customHeight="1">
      <c r="A33" s="1127"/>
      <c r="B33" s="1128"/>
      <c r="C33" s="1080"/>
      <c r="D33" s="1081"/>
      <c r="E33" s="1081"/>
      <c r="F33" s="1081"/>
      <c r="G33" s="1081"/>
      <c r="H33" s="1081"/>
      <c r="I33" s="1081"/>
      <c r="J33" s="1081"/>
      <c r="K33" s="1081"/>
      <c r="L33" s="1081"/>
      <c r="M33" s="1081"/>
      <c r="N33" s="1081"/>
      <c r="O33" s="1081"/>
      <c r="P33" s="1081"/>
      <c r="Q33" s="1081"/>
      <c r="R33" s="1081"/>
      <c r="S33" s="1081"/>
      <c r="T33" s="1081"/>
      <c r="U33" s="1081"/>
      <c r="V33" s="1081"/>
      <c r="W33" s="1081"/>
      <c r="X33" s="1081"/>
      <c r="Y33" s="1081"/>
      <c r="Z33" s="1081"/>
      <c r="AA33" s="1081"/>
      <c r="AB33" s="20"/>
      <c r="AC33" s="20"/>
      <c r="AD33" s="20"/>
      <c r="AE33" s="20"/>
      <c r="AF33" s="21"/>
    </row>
    <row r="34" spans="1:32" ht="7.5" customHeight="1">
      <c r="A34" s="1123" t="s">
        <v>321</v>
      </c>
      <c r="B34" s="1124"/>
      <c r="C34" s="1112" t="s">
        <v>430</v>
      </c>
      <c r="D34" s="1055"/>
      <c r="E34" s="1055"/>
      <c r="F34" s="1055"/>
      <c r="G34" s="1055"/>
      <c r="H34" s="1055"/>
      <c r="I34" s="1055"/>
      <c r="J34" s="1055"/>
      <c r="K34" s="1055"/>
      <c r="L34" s="1055"/>
      <c r="M34" s="1055"/>
      <c r="N34" s="1055"/>
      <c r="O34" s="1055"/>
      <c r="P34" s="1055"/>
      <c r="Q34" s="1055"/>
      <c r="R34" s="1055"/>
      <c r="S34" s="1055"/>
      <c r="T34" s="1055"/>
      <c r="U34" s="1055"/>
      <c r="V34" s="1055"/>
      <c r="W34" s="1055"/>
      <c r="X34" s="1055"/>
      <c r="Y34" s="1055"/>
      <c r="Z34" s="1055"/>
      <c r="AA34" s="1055"/>
      <c r="AB34" s="1055"/>
      <c r="AC34" s="1055"/>
      <c r="AD34" s="1055"/>
      <c r="AE34" s="1055"/>
      <c r="AF34" s="1168"/>
    </row>
    <row r="35" spans="1:32" ht="15" customHeight="1">
      <c r="A35" s="1125"/>
      <c r="B35" s="1126"/>
      <c r="C35" s="1077"/>
      <c r="D35" s="1078"/>
      <c r="E35" s="1078"/>
      <c r="F35" s="1078"/>
      <c r="G35" s="1078"/>
      <c r="H35" s="1078"/>
      <c r="I35" s="1078"/>
      <c r="J35" s="1078"/>
      <c r="K35" s="1078"/>
      <c r="L35" s="1078"/>
      <c r="M35" s="1078"/>
      <c r="N35" s="1078"/>
      <c r="O35" s="1078"/>
      <c r="P35" s="1078"/>
      <c r="Q35" s="1078"/>
      <c r="R35" s="1078"/>
      <c r="S35" s="1078"/>
      <c r="T35" s="1078"/>
      <c r="U35" s="1078"/>
      <c r="V35" s="1078"/>
      <c r="W35" s="1078"/>
      <c r="X35" s="1078"/>
      <c r="Y35" s="1078"/>
      <c r="Z35" s="1078"/>
      <c r="AA35" s="1078"/>
      <c r="AB35" s="1078"/>
      <c r="AC35" s="1078"/>
      <c r="AD35" s="1078"/>
      <c r="AE35" s="1078"/>
      <c r="AF35" s="1079"/>
    </row>
    <row r="36" spans="1:32" ht="7.5" customHeight="1">
      <c r="A36" s="1127"/>
      <c r="B36" s="1128"/>
      <c r="C36" s="1077"/>
      <c r="D36" s="1078"/>
      <c r="E36" s="1078"/>
      <c r="F36" s="1078"/>
      <c r="G36" s="1078"/>
      <c r="H36" s="1078"/>
      <c r="I36" s="1078"/>
      <c r="J36" s="1078"/>
      <c r="K36" s="1078"/>
      <c r="L36" s="1078"/>
      <c r="M36" s="1078"/>
      <c r="N36" s="1078"/>
      <c r="O36" s="1078"/>
      <c r="P36" s="1078"/>
      <c r="Q36" s="1078"/>
      <c r="R36" s="1078"/>
      <c r="S36" s="1078"/>
      <c r="T36" s="1078"/>
      <c r="U36" s="1078"/>
      <c r="V36" s="1078"/>
      <c r="W36" s="1078"/>
      <c r="X36" s="1078"/>
      <c r="Y36" s="1078"/>
      <c r="Z36" s="1078"/>
      <c r="AA36" s="1078"/>
      <c r="AB36" s="1078"/>
      <c r="AC36" s="1078"/>
      <c r="AD36" s="1078"/>
      <c r="AE36" s="1078"/>
      <c r="AF36" s="1079"/>
    </row>
    <row r="37" spans="1:32" ht="24" customHeight="1">
      <c r="A37" s="1131" t="s">
        <v>298</v>
      </c>
      <c r="B37" s="1132"/>
      <c r="C37" s="1112" t="s">
        <v>431</v>
      </c>
      <c r="D37" s="1118"/>
      <c r="E37" s="1118"/>
      <c r="F37" s="1118"/>
      <c r="G37" s="1118"/>
      <c r="H37" s="1118"/>
      <c r="I37" s="1118"/>
      <c r="J37" s="1118"/>
      <c r="K37" s="1118"/>
      <c r="L37" s="1118"/>
      <c r="M37" s="1118"/>
      <c r="N37" s="1118"/>
      <c r="O37" s="1118"/>
      <c r="P37" s="1118"/>
      <c r="Q37" s="1118"/>
      <c r="R37" s="1118"/>
      <c r="S37" s="1118"/>
      <c r="T37" s="1118"/>
      <c r="U37" s="1118"/>
      <c r="V37" s="1118"/>
      <c r="W37" s="1118"/>
      <c r="X37" s="1118"/>
      <c r="Y37" s="1118"/>
      <c r="Z37" s="1118"/>
      <c r="AA37" s="1118"/>
      <c r="AB37" s="16"/>
      <c r="AC37" s="16"/>
      <c r="AD37" s="16"/>
      <c r="AE37" s="16"/>
      <c r="AF37" s="17"/>
    </row>
    <row r="38" spans="1:32" ht="15" customHeight="1">
      <c r="A38" s="1133"/>
      <c r="B38" s="1134"/>
      <c r="C38" s="1119"/>
      <c r="D38" s="1120"/>
      <c r="E38" s="1120"/>
      <c r="F38" s="1120"/>
      <c r="G38" s="1120"/>
      <c r="H38" s="1120"/>
      <c r="I38" s="1120"/>
      <c r="J38" s="1120"/>
      <c r="K38" s="1120"/>
      <c r="L38" s="1120"/>
      <c r="M38" s="1120"/>
      <c r="N38" s="1120"/>
      <c r="O38" s="1120"/>
      <c r="P38" s="1120"/>
      <c r="Q38" s="1120"/>
      <c r="R38" s="1120"/>
      <c r="S38" s="1120"/>
      <c r="T38" s="1120"/>
      <c r="U38" s="1120"/>
      <c r="V38" s="1120"/>
      <c r="W38" s="1120"/>
      <c r="X38" s="1120"/>
      <c r="Y38" s="1120"/>
      <c r="Z38" s="1120"/>
      <c r="AA38" s="1120"/>
      <c r="AB38" s="18"/>
      <c r="AC38" s="312"/>
      <c r="AD38" s="1075" t="s">
        <v>13</v>
      </c>
      <c r="AE38" s="1076"/>
      <c r="AF38" s="19"/>
    </row>
    <row r="39" spans="1:32" ht="24" customHeight="1">
      <c r="A39" s="1135"/>
      <c r="B39" s="1136"/>
      <c r="C39" s="1121"/>
      <c r="D39" s="1122"/>
      <c r="E39" s="1122"/>
      <c r="F39" s="1122"/>
      <c r="G39" s="1122"/>
      <c r="H39" s="1122"/>
      <c r="I39" s="1122"/>
      <c r="J39" s="1122"/>
      <c r="K39" s="1122"/>
      <c r="L39" s="1122"/>
      <c r="M39" s="1122"/>
      <c r="N39" s="1122"/>
      <c r="O39" s="1122"/>
      <c r="P39" s="1122"/>
      <c r="Q39" s="1122"/>
      <c r="R39" s="1122"/>
      <c r="S39" s="1122"/>
      <c r="T39" s="1122"/>
      <c r="U39" s="1122"/>
      <c r="V39" s="1122"/>
      <c r="W39" s="1122"/>
      <c r="X39" s="1122"/>
      <c r="Y39" s="1122"/>
      <c r="Z39" s="1122"/>
      <c r="AA39" s="1122"/>
      <c r="AB39" s="20"/>
      <c r="AC39" s="20"/>
      <c r="AD39" s="20"/>
      <c r="AE39" s="20"/>
      <c r="AF39" s="21"/>
    </row>
    <row r="40" spans="1:32" ht="3" customHeight="1">
      <c r="A40" s="1131" t="s">
        <v>299</v>
      </c>
      <c r="B40" s="1132"/>
      <c r="C40" s="1112" t="s">
        <v>161</v>
      </c>
      <c r="D40" s="1118"/>
      <c r="E40" s="1118"/>
      <c r="F40" s="1118"/>
      <c r="G40" s="1118"/>
      <c r="H40" s="1118"/>
      <c r="I40" s="1118"/>
      <c r="J40" s="1118"/>
      <c r="K40" s="1118"/>
      <c r="L40" s="1118"/>
      <c r="M40" s="1118"/>
      <c r="N40" s="1118"/>
      <c r="O40" s="1118"/>
      <c r="P40" s="1118"/>
      <c r="Q40" s="1118"/>
      <c r="R40" s="1118"/>
      <c r="S40" s="1118"/>
      <c r="T40" s="1118"/>
      <c r="U40" s="1118"/>
      <c r="V40" s="1118"/>
      <c r="W40" s="1118"/>
      <c r="X40" s="1118"/>
      <c r="Y40" s="1118"/>
      <c r="Z40" s="1118"/>
      <c r="AA40" s="1118"/>
      <c r="AB40" s="16"/>
      <c r="AC40" s="16"/>
      <c r="AD40" s="16"/>
      <c r="AE40" s="16"/>
      <c r="AF40" s="17"/>
    </row>
    <row r="41" spans="1:32" ht="15" customHeight="1">
      <c r="A41" s="1133"/>
      <c r="B41" s="1134"/>
      <c r="C41" s="1119"/>
      <c r="D41" s="1167"/>
      <c r="E41" s="1167"/>
      <c r="F41" s="1167"/>
      <c r="G41" s="1167"/>
      <c r="H41" s="1167"/>
      <c r="I41" s="1167"/>
      <c r="J41" s="1167"/>
      <c r="K41" s="1167"/>
      <c r="L41" s="1167"/>
      <c r="M41" s="1167"/>
      <c r="N41" s="1167"/>
      <c r="O41" s="1167"/>
      <c r="P41" s="1167"/>
      <c r="Q41" s="1167"/>
      <c r="R41" s="1167"/>
      <c r="S41" s="1167"/>
      <c r="T41" s="1167"/>
      <c r="U41" s="1167"/>
      <c r="V41" s="1167"/>
      <c r="W41" s="1167"/>
      <c r="X41" s="1167"/>
      <c r="Y41" s="1167"/>
      <c r="Z41" s="1167"/>
      <c r="AA41" s="1167"/>
      <c r="AB41" s="18"/>
      <c r="AC41" s="312"/>
      <c r="AD41" s="1075" t="s">
        <v>13</v>
      </c>
      <c r="AE41" s="1076"/>
      <c r="AF41" s="19"/>
    </row>
    <row r="42" spans="1:32" ht="3" customHeight="1">
      <c r="A42" s="1135"/>
      <c r="B42" s="1136"/>
      <c r="C42" s="1121"/>
      <c r="D42" s="1122"/>
      <c r="E42" s="1122"/>
      <c r="F42" s="1122"/>
      <c r="G42" s="1122"/>
      <c r="H42" s="1122"/>
      <c r="I42" s="1122"/>
      <c r="J42" s="1122"/>
      <c r="K42" s="1122"/>
      <c r="L42" s="1122"/>
      <c r="M42" s="1122"/>
      <c r="N42" s="1122"/>
      <c r="O42" s="1122"/>
      <c r="P42" s="1122"/>
      <c r="Q42" s="1122"/>
      <c r="R42" s="1122"/>
      <c r="S42" s="1122"/>
      <c r="T42" s="1122"/>
      <c r="U42" s="1122"/>
      <c r="V42" s="1122"/>
      <c r="W42" s="1122"/>
      <c r="X42" s="1122"/>
      <c r="Y42" s="1122"/>
      <c r="Z42" s="1122"/>
      <c r="AA42" s="1122"/>
      <c r="AB42" s="20"/>
      <c r="AC42" s="20"/>
      <c r="AD42" s="20"/>
      <c r="AE42" s="20"/>
      <c r="AF42" s="21"/>
    </row>
    <row r="43" spans="1:32" ht="3" customHeight="1">
      <c r="A43" s="1169" t="s">
        <v>495</v>
      </c>
      <c r="B43" s="1170"/>
      <c r="C43" s="22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14"/>
      <c r="Q43" s="314"/>
      <c r="R43" s="314"/>
      <c r="S43" s="314"/>
      <c r="T43" s="314"/>
      <c r="U43" s="314"/>
      <c r="V43" s="314"/>
      <c r="W43" s="314"/>
      <c r="X43" s="314"/>
      <c r="Y43" s="314"/>
      <c r="Z43" s="314"/>
      <c r="AA43" s="314"/>
      <c r="AB43" s="16"/>
      <c r="AC43" s="16"/>
      <c r="AD43" s="16"/>
      <c r="AE43" s="16"/>
      <c r="AF43" s="19"/>
    </row>
    <row r="44" spans="1:32" ht="15" customHeight="1">
      <c r="A44" s="1171"/>
      <c r="B44" s="1172"/>
      <c r="C44" s="1077" t="s">
        <v>505</v>
      </c>
      <c r="D44" s="1120"/>
      <c r="E44" s="1120"/>
      <c r="F44" s="1120"/>
      <c r="G44" s="1120"/>
      <c r="H44" s="1120"/>
      <c r="I44" s="1120"/>
      <c r="J44" s="1120"/>
      <c r="K44" s="1120"/>
      <c r="L44" s="1120"/>
      <c r="M44" s="1120"/>
      <c r="N44" s="1120"/>
      <c r="O44" s="1120"/>
      <c r="P44" s="1120"/>
      <c r="Q44" s="1120"/>
      <c r="R44" s="1120"/>
      <c r="S44" s="1120"/>
      <c r="T44" s="1120"/>
      <c r="U44" s="1120"/>
      <c r="V44" s="1120"/>
      <c r="W44" s="1120"/>
      <c r="X44" s="1120"/>
      <c r="Y44" s="1120"/>
      <c r="Z44" s="1120"/>
      <c r="AA44" s="1120"/>
      <c r="AB44" s="23"/>
      <c r="AC44" s="312"/>
      <c r="AD44" s="1075" t="s">
        <v>13</v>
      </c>
      <c r="AE44" s="1076"/>
      <c r="AF44" s="24"/>
    </row>
    <row r="45" spans="1:32" ht="3" customHeight="1">
      <c r="A45" s="1173"/>
      <c r="B45" s="1174"/>
      <c r="C45" s="315"/>
      <c r="D45" s="316"/>
      <c r="E45" s="316"/>
      <c r="F45" s="316"/>
      <c r="G45" s="316"/>
      <c r="H45" s="316"/>
      <c r="I45" s="316"/>
      <c r="J45" s="316"/>
      <c r="K45" s="316"/>
      <c r="L45" s="316"/>
      <c r="M45" s="316"/>
      <c r="N45" s="316"/>
      <c r="O45" s="316"/>
      <c r="P45" s="316"/>
      <c r="Q45" s="316"/>
      <c r="R45" s="316"/>
      <c r="S45" s="316"/>
      <c r="T45" s="316"/>
      <c r="U45" s="316"/>
      <c r="V45" s="316"/>
      <c r="W45" s="316"/>
      <c r="X45" s="316"/>
      <c r="Y45" s="316"/>
      <c r="Z45" s="316"/>
      <c r="AA45" s="316"/>
      <c r="AB45" s="25"/>
      <c r="AC45" s="25"/>
      <c r="AD45" s="25"/>
      <c r="AE45" s="25"/>
      <c r="AF45" s="19"/>
    </row>
    <row r="46" spans="1:32" ht="7.5" customHeight="1">
      <c r="A46" s="1129" t="s">
        <v>322</v>
      </c>
      <c r="B46" s="1130"/>
      <c r="C46" s="1112" t="s">
        <v>162</v>
      </c>
      <c r="D46" s="1055"/>
      <c r="E46" s="1055"/>
      <c r="F46" s="1055"/>
      <c r="G46" s="1055"/>
      <c r="H46" s="1055"/>
      <c r="I46" s="1055"/>
      <c r="J46" s="1055"/>
      <c r="K46" s="1055"/>
      <c r="L46" s="1055"/>
      <c r="M46" s="1055"/>
      <c r="N46" s="1055"/>
      <c r="O46" s="1055"/>
      <c r="P46" s="1055"/>
      <c r="Q46" s="1055"/>
      <c r="R46" s="1055"/>
      <c r="S46" s="1055"/>
      <c r="T46" s="1055"/>
      <c r="U46" s="1055"/>
      <c r="V46" s="1055"/>
      <c r="W46" s="1055"/>
      <c r="X46" s="1055"/>
      <c r="Y46" s="1055"/>
      <c r="Z46" s="1055"/>
      <c r="AA46" s="1055"/>
      <c r="AB46" s="1055"/>
      <c r="AC46" s="1055"/>
      <c r="AD46" s="1055"/>
      <c r="AE46" s="1055"/>
      <c r="AF46" s="1168"/>
    </row>
    <row r="47" spans="1:32" ht="15" customHeight="1">
      <c r="A47" s="1129"/>
      <c r="B47" s="1130"/>
      <c r="C47" s="1077"/>
      <c r="D47" s="1078"/>
      <c r="E47" s="1078"/>
      <c r="F47" s="1078"/>
      <c r="G47" s="1078"/>
      <c r="H47" s="1078"/>
      <c r="I47" s="1078"/>
      <c r="J47" s="1078"/>
      <c r="K47" s="1078"/>
      <c r="L47" s="1078"/>
      <c r="M47" s="1078"/>
      <c r="N47" s="1078"/>
      <c r="O47" s="1078"/>
      <c r="P47" s="1078"/>
      <c r="Q47" s="1078"/>
      <c r="R47" s="1078"/>
      <c r="S47" s="1078"/>
      <c r="T47" s="1078"/>
      <c r="U47" s="1078"/>
      <c r="V47" s="1078"/>
      <c r="W47" s="1078"/>
      <c r="X47" s="1078"/>
      <c r="Y47" s="1078"/>
      <c r="Z47" s="1078"/>
      <c r="AA47" s="1078"/>
      <c r="AB47" s="1078"/>
      <c r="AC47" s="1078"/>
      <c r="AD47" s="1078"/>
      <c r="AE47" s="1078"/>
      <c r="AF47" s="1079"/>
    </row>
    <row r="48" spans="1:32" ht="7.5" customHeight="1">
      <c r="A48" s="1129"/>
      <c r="B48" s="1130"/>
      <c r="C48" s="1080"/>
      <c r="D48" s="1081"/>
      <c r="E48" s="1081"/>
      <c r="F48" s="1081"/>
      <c r="G48" s="1081"/>
      <c r="H48" s="1081"/>
      <c r="I48" s="1081"/>
      <c r="J48" s="1081"/>
      <c r="K48" s="1081"/>
      <c r="L48" s="1081"/>
      <c r="M48" s="1081"/>
      <c r="N48" s="1081"/>
      <c r="O48" s="1081"/>
      <c r="P48" s="1081"/>
      <c r="Q48" s="1081"/>
      <c r="R48" s="1081"/>
      <c r="S48" s="1081"/>
      <c r="T48" s="1081"/>
      <c r="U48" s="1081"/>
      <c r="V48" s="1081"/>
      <c r="W48" s="1081"/>
      <c r="X48" s="1081"/>
      <c r="Y48" s="1081"/>
      <c r="Z48" s="1081"/>
      <c r="AA48" s="1081"/>
      <c r="AB48" s="1081"/>
      <c r="AC48" s="1081"/>
      <c r="AD48" s="1081"/>
      <c r="AE48" s="1081"/>
      <c r="AF48" s="1082"/>
    </row>
    <row r="49" spans="1:32" ht="3" customHeight="1">
      <c r="A49" s="1131" t="s">
        <v>287</v>
      </c>
      <c r="B49" s="1132"/>
      <c r="C49" s="1112" t="s">
        <v>432</v>
      </c>
      <c r="D49" s="1055"/>
      <c r="E49" s="1055"/>
      <c r="F49" s="1055"/>
      <c r="G49" s="1055"/>
      <c r="H49" s="1055"/>
      <c r="I49" s="1055"/>
      <c r="J49" s="1055"/>
      <c r="K49" s="1055"/>
      <c r="L49" s="1055"/>
      <c r="M49" s="1055"/>
      <c r="N49" s="1055"/>
      <c r="O49" s="1055"/>
      <c r="P49" s="1055"/>
      <c r="Q49" s="1055"/>
      <c r="R49" s="1055"/>
      <c r="S49" s="1055"/>
      <c r="T49" s="1055"/>
      <c r="U49" s="1055"/>
      <c r="V49" s="1055"/>
      <c r="W49" s="1055"/>
      <c r="X49" s="1055"/>
      <c r="Y49" s="1055"/>
      <c r="Z49" s="1055"/>
      <c r="AA49" s="1055"/>
      <c r="AB49" s="97"/>
      <c r="AC49" s="97"/>
      <c r="AD49" s="97"/>
      <c r="AE49" s="97"/>
      <c r="AF49" s="98"/>
    </row>
    <row r="50" spans="1:32" ht="15" customHeight="1">
      <c r="A50" s="1133"/>
      <c r="B50" s="1134"/>
      <c r="C50" s="1077"/>
      <c r="D50" s="1078"/>
      <c r="E50" s="1078"/>
      <c r="F50" s="1078"/>
      <c r="G50" s="1078"/>
      <c r="H50" s="1078"/>
      <c r="I50" s="1078"/>
      <c r="J50" s="1078"/>
      <c r="K50" s="1078"/>
      <c r="L50" s="1078"/>
      <c r="M50" s="1078"/>
      <c r="N50" s="1078"/>
      <c r="O50" s="1078"/>
      <c r="P50" s="1078"/>
      <c r="Q50" s="1078"/>
      <c r="R50" s="1078"/>
      <c r="S50" s="1078"/>
      <c r="T50" s="1078"/>
      <c r="U50" s="1078"/>
      <c r="V50" s="1078"/>
      <c r="W50" s="1078"/>
      <c r="X50" s="1078"/>
      <c r="Y50" s="1078"/>
      <c r="Z50" s="1078"/>
      <c r="AA50" s="1078"/>
      <c r="AB50" s="18"/>
      <c r="AC50" s="312"/>
      <c r="AD50" s="1075" t="s">
        <v>13</v>
      </c>
      <c r="AE50" s="1076"/>
      <c r="AF50" s="99"/>
    </row>
    <row r="51" spans="1:32" ht="3" customHeight="1">
      <c r="A51" s="1135"/>
      <c r="B51" s="1136"/>
      <c r="C51" s="1080"/>
      <c r="D51" s="1081"/>
      <c r="E51" s="1081"/>
      <c r="F51" s="1081"/>
      <c r="G51" s="1081"/>
      <c r="H51" s="1081"/>
      <c r="I51" s="1081"/>
      <c r="J51" s="1081"/>
      <c r="K51" s="1081"/>
      <c r="L51" s="1081"/>
      <c r="M51" s="1081"/>
      <c r="N51" s="1081"/>
      <c r="O51" s="1081"/>
      <c r="P51" s="1081"/>
      <c r="Q51" s="1081"/>
      <c r="R51" s="1081"/>
      <c r="S51" s="1081"/>
      <c r="T51" s="1081"/>
      <c r="U51" s="1081"/>
      <c r="V51" s="1081"/>
      <c r="W51" s="1081"/>
      <c r="X51" s="1081"/>
      <c r="Y51" s="1081"/>
      <c r="Z51" s="1081"/>
      <c r="AA51" s="1081"/>
      <c r="AB51" s="100"/>
      <c r="AC51" s="100"/>
      <c r="AD51" s="100"/>
      <c r="AE51" s="100"/>
      <c r="AF51" s="101"/>
    </row>
    <row r="52" spans="1:32" ht="3" customHeight="1">
      <c r="A52" s="1131" t="s">
        <v>286</v>
      </c>
      <c r="B52" s="1132"/>
      <c r="C52" s="1112" t="s">
        <v>111</v>
      </c>
      <c r="D52" s="1055"/>
      <c r="E52" s="1055"/>
      <c r="F52" s="1055"/>
      <c r="G52" s="1055"/>
      <c r="H52" s="1055"/>
      <c r="I52" s="1055"/>
      <c r="J52" s="1055"/>
      <c r="K52" s="1055"/>
      <c r="L52" s="1055"/>
      <c r="M52" s="1055"/>
      <c r="N52" s="1055"/>
      <c r="O52" s="1055"/>
      <c r="P52" s="1055"/>
      <c r="Q52" s="1055"/>
      <c r="R52" s="1055"/>
      <c r="S52" s="1055"/>
      <c r="T52" s="1055"/>
      <c r="U52" s="1055"/>
      <c r="V52" s="1055"/>
      <c r="W52" s="1055"/>
      <c r="X52" s="1055"/>
      <c r="Y52" s="1055"/>
      <c r="Z52" s="1055"/>
      <c r="AA52" s="1055"/>
      <c r="AB52" s="97"/>
      <c r="AC52" s="97"/>
      <c r="AD52" s="97"/>
      <c r="AE52" s="97"/>
      <c r="AF52" s="98"/>
    </row>
    <row r="53" spans="1:32" ht="15" customHeight="1">
      <c r="A53" s="1133"/>
      <c r="B53" s="1134"/>
      <c r="C53" s="1077"/>
      <c r="D53" s="1078"/>
      <c r="E53" s="1078"/>
      <c r="F53" s="1078"/>
      <c r="G53" s="1078"/>
      <c r="H53" s="1078"/>
      <c r="I53" s="1078"/>
      <c r="J53" s="1078"/>
      <c r="K53" s="1078"/>
      <c r="L53" s="1078"/>
      <c r="M53" s="1078"/>
      <c r="N53" s="1078"/>
      <c r="O53" s="1078"/>
      <c r="P53" s="1078"/>
      <c r="Q53" s="1078"/>
      <c r="R53" s="1078"/>
      <c r="S53" s="1078"/>
      <c r="T53" s="1078"/>
      <c r="U53" s="1078"/>
      <c r="V53" s="1078"/>
      <c r="W53" s="1078"/>
      <c r="X53" s="1078"/>
      <c r="Y53" s="1078"/>
      <c r="Z53" s="1078"/>
      <c r="AA53" s="1078"/>
      <c r="AB53" s="18"/>
      <c r="AC53" s="312"/>
      <c r="AD53" s="1075" t="s">
        <v>13</v>
      </c>
      <c r="AE53" s="1076"/>
      <c r="AF53" s="99"/>
    </row>
    <row r="54" spans="1:32" ht="3" customHeight="1">
      <c r="A54" s="1135"/>
      <c r="B54" s="1136"/>
      <c r="C54" s="1080"/>
      <c r="D54" s="1081"/>
      <c r="E54" s="1081"/>
      <c r="F54" s="1081"/>
      <c r="G54" s="1081"/>
      <c r="H54" s="1081"/>
      <c r="I54" s="1081"/>
      <c r="J54" s="1081"/>
      <c r="K54" s="1081"/>
      <c r="L54" s="1081"/>
      <c r="M54" s="1081"/>
      <c r="N54" s="1081"/>
      <c r="O54" s="1081"/>
      <c r="P54" s="1081"/>
      <c r="Q54" s="1081"/>
      <c r="R54" s="1081"/>
      <c r="S54" s="1081"/>
      <c r="T54" s="1081"/>
      <c r="U54" s="1081"/>
      <c r="V54" s="1081"/>
      <c r="W54" s="1081"/>
      <c r="X54" s="1081"/>
      <c r="Y54" s="1081"/>
      <c r="Z54" s="1081"/>
      <c r="AA54" s="1081"/>
      <c r="AB54" s="100"/>
      <c r="AC54" s="100"/>
      <c r="AD54" s="100"/>
      <c r="AE54" s="100"/>
      <c r="AF54" s="101"/>
    </row>
    <row r="55" spans="1:32" ht="3" customHeight="1">
      <c r="A55" s="1131" t="s">
        <v>288</v>
      </c>
      <c r="B55" s="1132"/>
      <c r="C55" s="1112" t="s">
        <v>339</v>
      </c>
      <c r="D55" s="1055"/>
      <c r="E55" s="1055"/>
      <c r="F55" s="1055"/>
      <c r="G55" s="1055"/>
      <c r="H55" s="1055"/>
      <c r="I55" s="1055"/>
      <c r="J55" s="1055"/>
      <c r="K55" s="1055"/>
      <c r="L55" s="1055"/>
      <c r="M55" s="1055"/>
      <c r="N55" s="1055"/>
      <c r="O55" s="1055"/>
      <c r="P55" s="1055"/>
      <c r="Q55" s="1055"/>
      <c r="R55" s="1055"/>
      <c r="S55" s="1055"/>
      <c r="T55" s="1055"/>
      <c r="U55" s="1055"/>
      <c r="V55" s="1055"/>
      <c r="W55" s="1055"/>
      <c r="X55" s="1055"/>
      <c r="Y55" s="1055"/>
      <c r="Z55" s="1055"/>
      <c r="AA55" s="1055"/>
      <c r="AB55" s="97"/>
      <c r="AC55" s="97"/>
      <c r="AD55" s="97"/>
      <c r="AE55" s="97"/>
      <c r="AF55" s="98"/>
    </row>
    <row r="56" spans="1:32" ht="15" customHeight="1">
      <c r="A56" s="1133"/>
      <c r="B56" s="1134"/>
      <c r="C56" s="1077"/>
      <c r="D56" s="1078"/>
      <c r="E56" s="1078"/>
      <c r="F56" s="1078"/>
      <c r="G56" s="1078"/>
      <c r="H56" s="1078"/>
      <c r="I56" s="1078"/>
      <c r="J56" s="1078"/>
      <c r="K56" s="1078"/>
      <c r="L56" s="1078"/>
      <c r="M56" s="1078"/>
      <c r="N56" s="1078"/>
      <c r="O56" s="1078"/>
      <c r="P56" s="1078"/>
      <c r="Q56" s="1078"/>
      <c r="R56" s="1078"/>
      <c r="S56" s="1078"/>
      <c r="T56" s="1078"/>
      <c r="U56" s="1078"/>
      <c r="V56" s="1078"/>
      <c r="W56" s="1078"/>
      <c r="X56" s="1078"/>
      <c r="Y56" s="1078"/>
      <c r="Z56" s="1078"/>
      <c r="AA56" s="1078"/>
      <c r="AB56" s="18"/>
      <c r="AC56" s="312"/>
      <c r="AD56" s="1075" t="s">
        <v>13</v>
      </c>
      <c r="AE56" s="1076"/>
      <c r="AF56" s="99"/>
    </row>
    <row r="57" spans="1:32" ht="3" customHeight="1">
      <c r="A57" s="1135"/>
      <c r="B57" s="1136"/>
      <c r="C57" s="1080"/>
      <c r="D57" s="1081"/>
      <c r="E57" s="1081"/>
      <c r="F57" s="1081"/>
      <c r="G57" s="1081"/>
      <c r="H57" s="1081"/>
      <c r="I57" s="1081"/>
      <c r="J57" s="1081"/>
      <c r="K57" s="1081"/>
      <c r="L57" s="1081"/>
      <c r="M57" s="1081"/>
      <c r="N57" s="1081"/>
      <c r="O57" s="1081"/>
      <c r="P57" s="1081"/>
      <c r="Q57" s="1081"/>
      <c r="R57" s="1081"/>
      <c r="S57" s="1081"/>
      <c r="T57" s="1081"/>
      <c r="U57" s="1081"/>
      <c r="V57" s="1081"/>
      <c r="W57" s="1081"/>
      <c r="X57" s="1081"/>
      <c r="Y57" s="1081"/>
      <c r="Z57" s="1081"/>
      <c r="AA57" s="1081"/>
      <c r="AB57" s="100"/>
      <c r="AC57" s="100"/>
      <c r="AD57" s="100"/>
      <c r="AE57" s="100"/>
      <c r="AF57" s="101"/>
    </row>
    <row r="58" spans="1:32" ht="12" customHeight="1">
      <c r="A58" s="1129" t="s">
        <v>323</v>
      </c>
      <c r="B58" s="1130"/>
      <c r="C58" s="1112" t="s">
        <v>433</v>
      </c>
      <c r="D58" s="1055"/>
      <c r="E58" s="1055"/>
      <c r="F58" s="1055"/>
      <c r="G58" s="1055"/>
      <c r="H58" s="1055"/>
      <c r="I58" s="1055"/>
      <c r="J58" s="1055"/>
      <c r="K58" s="1055"/>
      <c r="L58" s="1055"/>
      <c r="M58" s="1055"/>
      <c r="N58" s="1055"/>
      <c r="O58" s="1055"/>
      <c r="P58" s="1055"/>
      <c r="Q58" s="1055"/>
      <c r="R58" s="1055"/>
      <c r="S58" s="1055"/>
      <c r="T58" s="1055"/>
      <c r="U58" s="1055"/>
      <c r="V58" s="1055"/>
      <c r="W58" s="1055"/>
      <c r="X58" s="1055"/>
      <c r="Y58" s="1055"/>
      <c r="Z58" s="1055"/>
      <c r="AA58" s="1055"/>
      <c r="AB58" s="97"/>
      <c r="AC58" s="97"/>
      <c r="AD58" s="97"/>
      <c r="AE58" s="97"/>
      <c r="AF58" s="98"/>
    </row>
    <row r="59" spans="1:32" ht="15" customHeight="1">
      <c r="A59" s="1129"/>
      <c r="B59" s="1130"/>
      <c r="C59" s="1077"/>
      <c r="D59" s="1078"/>
      <c r="E59" s="1078"/>
      <c r="F59" s="1078"/>
      <c r="G59" s="1078"/>
      <c r="H59" s="1078"/>
      <c r="I59" s="1078"/>
      <c r="J59" s="1078"/>
      <c r="K59" s="1078"/>
      <c r="L59" s="1078"/>
      <c r="M59" s="1078"/>
      <c r="N59" s="1078"/>
      <c r="O59" s="1078"/>
      <c r="P59" s="1078"/>
      <c r="Q59" s="1078"/>
      <c r="R59" s="1078"/>
      <c r="S59" s="1078"/>
      <c r="T59" s="1078"/>
      <c r="U59" s="1078"/>
      <c r="V59" s="1078"/>
      <c r="W59" s="1078"/>
      <c r="X59" s="1078"/>
      <c r="Y59" s="1078"/>
      <c r="Z59" s="1078"/>
      <c r="AA59" s="1078"/>
      <c r="AB59" s="18"/>
      <c r="AC59" s="312"/>
      <c r="AD59" s="1075" t="s">
        <v>13</v>
      </c>
      <c r="AE59" s="1076"/>
      <c r="AF59" s="99"/>
    </row>
    <row r="60" spans="1:32" ht="12" customHeight="1">
      <c r="A60" s="1129"/>
      <c r="B60" s="1130"/>
      <c r="C60" s="1080"/>
      <c r="D60" s="1081"/>
      <c r="E60" s="1081"/>
      <c r="F60" s="1081"/>
      <c r="G60" s="1081"/>
      <c r="H60" s="1081"/>
      <c r="I60" s="1081"/>
      <c r="J60" s="1081"/>
      <c r="K60" s="1081"/>
      <c r="L60" s="1081"/>
      <c r="M60" s="1081"/>
      <c r="N60" s="1081"/>
      <c r="O60" s="1081"/>
      <c r="P60" s="1081"/>
      <c r="Q60" s="1081"/>
      <c r="R60" s="1081"/>
      <c r="S60" s="1081"/>
      <c r="T60" s="1081"/>
      <c r="U60" s="1081"/>
      <c r="V60" s="1081"/>
      <c r="W60" s="1081"/>
      <c r="X60" s="1081"/>
      <c r="Y60" s="1081"/>
      <c r="Z60" s="1081"/>
      <c r="AA60" s="1081"/>
      <c r="AB60" s="100"/>
      <c r="AC60" s="100"/>
      <c r="AD60" s="100"/>
      <c r="AE60" s="100"/>
      <c r="AF60" s="101"/>
    </row>
    <row r="61" spans="1:32" ht="3" customHeight="1">
      <c r="A61" s="1129" t="s">
        <v>302</v>
      </c>
      <c r="B61" s="1130"/>
      <c r="C61" s="1112" t="s">
        <v>188</v>
      </c>
      <c r="D61" s="1055"/>
      <c r="E61" s="1055"/>
      <c r="F61" s="1055"/>
      <c r="G61" s="1055"/>
      <c r="H61" s="1055"/>
      <c r="I61" s="1055"/>
      <c r="J61" s="1055"/>
      <c r="K61" s="1055"/>
      <c r="L61" s="1055"/>
      <c r="M61" s="1055"/>
      <c r="N61" s="1055"/>
      <c r="O61" s="1055"/>
      <c r="P61" s="1055"/>
      <c r="Q61" s="1055"/>
      <c r="R61" s="1055"/>
      <c r="S61" s="1055"/>
      <c r="T61" s="1055"/>
      <c r="U61" s="1055"/>
      <c r="V61" s="1055"/>
      <c r="W61" s="1055"/>
      <c r="X61" s="1055"/>
      <c r="Y61" s="1055"/>
      <c r="Z61" s="1055"/>
      <c r="AA61" s="1055"/>
      <c r="AB61" s="97"/>
      <c r="AC61" s="97"/>
      <c r="AD61" s="97"/>
      <c r="AE61" s="97"/>
      <c r="AF61" s="98"/>
    </row>
    <row r="62" spans="1:32" ht="15" customHeight="1">
      <c r="A62" s="1129"/>
      <c r="B62" s="1130"/>
      <c r="C62" s="1077"/>
      <c r="D62" s="1078"/>
      <c r="E62" s="1078"/>
      <c r="F62" s="1078"/>
      <c r="G62" s="1078"/>
      <c r="H62" s="1078"/>
      <c r="I62" s="1078"/>
      <c r="J62" s="1078"/>
      <c r="K62" s="1078"/>
      <c r="L62" s="1078"/>
      <c r="M62" s="1078"/>
      <c r="N62" s="1078"/>
      <c r="O62" s="1078"/>
      <c r="P62" s="1078"/>
      <c r="Q62" s="1078"/>
      <c r="R62" s="1078"/>
      <c r="S62" s="1078"/>
      <c r="T62" s="1078"/>
      <c r="U62" s="1078"/>
      <c r="V62" s="1078"/>
      <c r="W62" s="1078"/>
      <c r="X62" s="1078"/>
      <c r="Y62" s="1078"/>
      <c r="Z62" s="1078"/>
      <c r="AA62" s="1078"/>
      <c r="AB62" s="18"/>
      <c r="AC62" s="312"/>
      <c r="AD62" s="1075" t="s">
        <v>13</v>
      </c>
      <c r="AE62" s="1076"/>
      <c r="AF62" s="99"/>
    </row>
    <row r="63" spans="1:32" ht="3" customHeight="1">
      <c r="A63" s="1129"/>
      <c r="B63" s="1130"/>
      <c r="C63" s="1080"/>
      <c r="D63" s="1081"/>
      <c r="E63" s="1081"/>
      <c r="F63" s="1081"/>
      <c r="G63" s="1081"/>
      <c r="H63" s="1081"/>
      <c r="I63" s="1081"/>
      <c r="J63" s="1081"/>
      <c r="K63" s="1081"/>
      <c r="L63" s="1081"/>
      <c r="M63" s="1081"/>
      <c r="N63" s="1081"/>
      <c r="O63" s="1081"/>
      <c r="P63" s="1081"/>
      <c r="Q63" s="1081"/>
      <c r="R63" s="1081"/>
      <c r="S63" s="1081"/>
      <c r="T63" s="1081"/>
      <c r="U63" s="1081"/>
      <c r="V63" s="1081"/>
      <c r="W63" s="1081"/>
      <c r="X63" s="1081"/>
      <c r="Y63" s="1081"/>
      <c r="Z63" s="1081"/>
      <c r="AA63" s="1081"/>
      <c r="AB63" s="100"/>
      <c r="AC63" s="100"/>
      <c r="AD63" s="100"/>
      <c r="AE63" s="100"/>
      <c r="AF63" s="101"/>
    </row>
    <row r="64" spans="1:32" ht="3" customHeight="1">
      <c r="A64" s="1129"/>
      <c r="B64" s="1130"/>
      <c r="C64" s="1112" t="s">
        <v>649</v>
      </c>
      <c r="D64" s="1055"/>
      <c r="E64" s="1055"/>
      <c r="F64" s="1055"/>
      <c r="G64" s="1055"/>
      <c r="H64" s="1055"/>
      <c r="I64" s="1055"/>
      <c r="J64" s="1055"/>
      <c r="K64" s="1055"/>
      <c r="L64" s="1055"/>
      <c r="M64" s="1055"/>
      <c r="N64" s="1055"/>
      <c r="O64" s="1055"/>
      <c r="P64" s="1055"/>
      <c r="Q64" s="1055"/>
      <c r="R64" s="1055"/>
      <c r="S64" s="1055"/>
      <c r="T64" s="1055"/>
      <c r="U64" s="1055"/>
      <c r="V64" s="1055"/>
      <c r="W64" s="1055"/>
      <c r="X64" s="1055"/>
      <c r="Y64" s="1055"/>
      <c r="Z64" s="1055"/>
      <c r="AA64" s="1055"/>
      <c r="AB64" s="97"/>
      <c r="AC64" s="97"/>
      <c r="AD64" s="97"/>
      <c r="AE64" s="97"/>
      <c r="AF64" s="98"/>
    </row>
    <row r="65" spans="1:32" ht="15" customHeight="1">
      <c r="A65" s="1129"/>
      <c r="B65" s="1130"/>
      <c r="C65" s="1077"/>
      <c r="D65" s="1078"/>
      <c r="E65" s="1078"/>
      <c r="F65" s="1078"/>
      <c r="G65" s="1078"/>
      <c r="H65" s="1078"/>
      <c r="I65" s="1078"/>
      <c r="J65" s="1078"/>
      <c r="K65" s="1078"/>
      <c r="L65" s="1078"/>
      <c r="M65" s="1078"/>
      <c r="N65" s="1078"/>
      <c r="O65" s="1078"/>
      <c r="P65" s="1078"/>
      <c r="Q65" s="1078"/>
      <c r="R65" s="1078"/>
      <c r="S65" s="1078"/>
      <c r="T65" s="1078"/>
      <c r="U65" s="1078"/>
      <c r="V65" s="1078"/>
      <c r="W65" s="1078"/>
      <c r="X65" s="1078"/>
      <c r="Y65" s="1078"/>
      <c r="Z65" s="1078"/>
      <c r="AA65" s="1078"/>
      <c r="AB65" s="18"/>
      <c r="AC65" s="312"/>
      <c r="AD65" s="1075" t="s">
        <v>13</v>
      </c>
      <c r="AE65" s="1076"/>
      <c r="AF65" s="99"/>
    </row>
    <row r="66" spans="1:32" ht="3" customHeight="1">
      <c r="A66" s="1129"/>
      <c r="B66" s="1130"/>
      <c r="C66" s="1080"/>
      <c r="D66" s="1081"/>
      <c r="E66" s="1081"/>
      <c r="F66" s="1081"/>
      <c r="G66" s="1081"/>
      <c r="H66" s="1081"/>
      <c r="I66" s="1081"/>
      <c r="J66" s="1081"/>
      <c r="K66" s="1081"/>
      <c r="L66" s="1081"/>
      <c r="M66" s="1081"/>
      <c r="N66" s="1081"/>
      <c r="O66" s="1081"/>
      <c r="P66" s="1081"/>
      <c r="Q66" s="1081"/>
      <c r="R66" s="1081"/>
      <c r="S66" s="1081"/>
      <c r="T66" s="1081"/>
      <c r="U66" s="1081"/>
      <c r="V66" s="1081"/>
      <c r="W66" s="1081"/>
      <c r="X66" s="1081"/>
      <c r="Y66" s="1081"/>
      <c r="Z66" s="1081"/>
      <c r="AA66" s="1081"/>
      <c r="AB66" s="100"/>
      <c r="AC66" s="100"/>
      <c r="AD66" s="100"/>
      <c r="AE66" s="100"/>
      <c r="AF66" s="101"/>
    </row>
    <row r="67" spans="1:32" ht="3" customHeight="1">
      <c r="A67" s="1129" t="s">
        <v>301</v>
      </c>
      <c r="B67" s="1130"/>
      <c r="C67" s="1112" t="s">
        <v>482</v>
      </c>
      <c r="D67" s="1055"/>
      <c r="E67" s="1055"/>
      <c r="F67" s="1055"/>
      <c r="G67" s="1055"/>
      <c r="H67" s="1055"/>
      <c r="I67" s="1055"/>
      <c r="J67" s="1055"/>
      <c r="K67" s="1055"/>
      <c r="L67" s="1055"/>
      <c r="M67" s="1055"/>
      <c r="N67" s="1055"/>
      <c r="O67" s="1055"/>
      <c r="P67" s="1055"/>
      <c r="Q67" s="1055"/>
      <c r="R67" s="1055"/>
      <c r="S67" s="1055"/>
      <c r="T67" s="1055"/>
      <c r="U67" s="1055"/>
      <c r="V67" s="1055"/>
      <c r="W67" s="1055"/>
      <c r="X67" s="1055"/>
      <c r="Y67" s="1055"/>
      <c r="Z67" s="1055"/>
      <c r="AA67" s="1055"/>
      <c r="AB67" s="97"/>
      <c r="AC67" s="97"/>
      <c r="AD67" s="97"/>
      <c r="AE67" s="97"/>
      <c r="AF67" s="98"/>
    </row>
    <row r="68" spans="1:32" ht="15" customHeight="1">
      <c r="A68" s="1129"/>
      <c r="B68" s="1130"/>
      <c r="C68" s="1077"/>
      <c r="D68" s="1078"/>
      <c r="E68" s="1078"/>
      <c r="F68" s="1078"/>
      <c r="G68" s="1078"/>
      <c r="H68" s="1078"/>
      <c r="I68" s="1078"/>
      <c r="J68" s="1078"/>
      <c r="K68" s="1078"/>
      <c r="L68" s="1078"/>
      <c r="M68" s="1078"/>
      <c r="N68" s="1078"/>
      <c r="O68" s="1078"/>
      <c r="P68" s="1078"/>
      <c r="Q68" s="1078"/>
      <c r="R68" s="1078"/>
      <c r="S68" s="1078"/>
      <c r="T68" s="1078"/>
      <c r="U68" s="1078"/>
      <c r="V68" s="1078"/>
      <c r="W68" s="1078"/>
      <c r="X68" s="1078"/>
      <c r="Y68" s="1078"/>
      <c r="Z68" s="1078"/>
      <c r="AA68" s="1078"/>
      <c r="AB68" s="18"/>
      <c r="AC68" s="312"/>
      <c r="AD68" s="1075" t="s">
        <v>13</v>
      </c>
      <c r="AE68" s="1076"/>
      <c r="AF68" s="99"/>
    </row>
    <row r="69" spans="1:32" ht="3" customHeight="1">
      <c r="A69" s="1129"/>
      <c r="B69" s="1130"/>
      <c r="C69" s="1080"/>
      <c r="D69" s="1081"/>
      <c r="E69" s="1081"/>
      <c r="F69" s="1081"/>
      <c r="G69" s="1081"/>
      <c r="H69" s="1081"/>
      <c r="I69" s="1081"/>
      <c r="J69" s="1081"/>
      <c r="K69" s="1081"/>
      <c r="L69" s="1081"/>
      <c r="M69" s="1081"/>
      <c r="N69" s="1081"/>
      <c r="O69" s="1081"/>
      <c r="P69" s="1081"/>
      <c r="Q69" s="1081"/>
      <c r="R69" s="1081"/>
      <c r="S69" s="1081"/>
      <c r="T69" s="1081"/>
      <c r="U69" s="1081"/>
      <c r="V69" s="1081"/>
      <c r="W69" s="1081"/>
      <c r="X69" s="1081"/>
      <c r="Y69" s="1081"/>
      <c r="Z69" s="1081"/>
      <c r="AA69" s="1081"/>
      <c r="AB69" s="100"/>
      <c r="AC69" s="100"/>
      <c r="AD69" s="100"/>
      <c r="AE69" s="100"/>
      <c r="AF69" s="101"/>
    </row>
    <row r="70" spans="1:32" ht="3" customHeight="1">
      <c r="A70" s="1123"/>
      <c r="B70" s="1124"/>
      <c r="C70" s="1112" t="s">
        <v>650</v>
      </c>
      <c r="D70" s="1055"/>
      <c r="E70" s="1055"/>
      <c r="F70" s="1055"/>
      <c r="G70" s="1055"/>
      <c r="H70" s="1055"/>
      <c r="I70" s="1055"/>
      <c r="J70" s="1055"/>
      <c r="K70" s="1055"/>
      <c r="L70" s="1055"/>
      <c r="M70" s="1055"/>
      <c r="N70" s="1055"/>
      <c r="O70" s="1055"/>
      <c r="P70" s="1055"/>
      <c r="Q70" s="1055"/>
      <c r="R70" s="1055"/>
      <c r="S70" s="1055"/>
      <c r="T70" s="1055"/>
      <c r="U70" s="1055"/>
      <c r="V70" s="1055"/>
      <c r="W70" s="1055"/>
      <c r="X70" s="1055"/>
      <c r="Y70" s="1055"/>
      <c r="Z70" s="1055"/>
      <c r="AA70" s="1055"/>
      <c r="AB70" s="1055"/>
      <c r="AC70" s="100"/>
      <c r="AE70" s="16"/>
      <c r="AF70" s="17"/>
    </row>
    <row r="71" spans="1:32" ht="15" customHeight="1">
      <c r="A71" s="1125"/>
      <c r="B71" s="1126"/>
      <c r="C71" s="1077"/>
      <c r="D71" s="1078"/>
      <c r="E71" s="1078"/>
      <c r="F71" s="1078"/>
      <c r="G71" s="1078"/>
      <c r="H71" s="1078"/>
      <c r="I71" s="1078"/>
      <c r="J71" s="1078"/>
      <c r="K71" s="1078"/>
      <c r="L71" s="1078"/>
      <c r="M71" s="1078"/>
      <c r="N71" s="1078"/>
      <c r="O71" s="1078"/>
      <c r="P71" s="1078"/>
      <c r="Q71" s="1078"/>
      <c r="R71" s="1078"/>
      <c r="S71" s="1078"/>
      <c r="T71" s="1078"/>
      <c r="U71" s="1078"/>
      <c r="V71" s="1078"/>
      <c r="W71" s="1078"/>
      <c r="X71" s="1078"/>
      <c r="Y71" s="1078"/>
      <c r="Z71" s="1078"/>
      <c r="AA71" s="1078"/>
      <c r="AB71" s="1078"/>
      <c r="AC71" s="311"/>
      <c r="AD71" s="1176" t="s">
        <v>13</v>
      </c>
      <c r="AE71" s="1177"/>
      <c r="AF71" s="19"/>
    </row>
    <row r="72" spans="1:32" ht="3" customHeight="1">
      <c r="A72" s="1127"/>
      <c r="B72" s="1128"/>
      <c r="C72" s="1080"/>
      <c r="D72" s="1081"/>
      <c r="E72" s="1081"/>
      <c r="F72" s="1081"/>
      <c r="G72" s="1081"/>
      <c r="H72" s="1081"/>
      <c r="I72" s="1081"/>
      <c r="J72" s="1081"/>
      <c r="K72" s="1081"/>
      <c r="L72" s="1081"/>
      <c r="M72" s="1081"/>
      <c r="N72" s="1081"/>
      <c r="O72" s="1081"/>
      <c r="P72" s="1081"/>
      <c r="Q72" s="1081"/>
      <c r="R72" s="1081"/>
      <c r="S72" s="1081"/>
      <c r="T72" s="1081"/>
      <c r="U72" s="1081"/>
      <c r="V72" s="1081"/>
      <c r="W72" s="1081"/>
      <c r="X72" s="1081"/>
      <c r="Y72" s="1081"/>
      <c r="Z72" s="1081"/>
      <c r="AA72" s="1081"/>
      <c r="AB72" s="1081"/>
      <c r="AC72" s="310"/>
      <c r="AD72" s="20"/>
      <c r="AE72" s="20"/>
      <c r="AF72" s="21"/>
    </row>
    <row r="73" spans="1:32" ht="10.5" customHeight="1">
      <c r="A73" s="1129" t="s">
        <v>324</v>
      </c>
      <c r="B73" s="1130"/>
      <c r="C73" s="1112" t="s">
        <v>189</v>
      </c>
      <c r="D73" s="1055"/>
      <c r="E73" s="1055"/>
      <c r="F73" s="1055"/>
      <c r="G73" s="1055"/>
      <c r="H73" s="1055"/>
      <c r="I73" s="1055"/>
      <c r="J73" s="1055"/>
      <c r="K73" s="1055"/>
      <c r="L73" s="1055"/>
      <c r="M73" s="1055"/>
      <c r="N73" s="1055"/>
      <c r="O73" s="1055"/>
      <c r="P73" s="1055"/>
      <c r="Q73" s="1055"/>
      <c r="R73" s="1055"/>
      <c r="S73" s="1055"/>
      <c r="T73" s="1055"/>
      <c r="U73" s="1055"/>
      <c r="V73" s="1055"/>
      <c r="W73" s="1055"/>
      <c r="X73" s="1055"/>
      <c r="Y73" s="1055"/>
      <c r="Z73" s="1055"/>
      <c r="AA73" s="1055"/>
      <c r="AB73" s="1055"/>
      <c r="AC73" s="1055"/>
      <c r="AD73" s="1055"/>
      <c r="AE73" s="1055"/>
      <c r="AF73" s="1168"/>
    </row>
    <row r="74" spans="1:32" ht="10.5" customHeight="1">
      <c r="A74" s="1129"/>
      <c r="B74" s="1130"/>
      <c r="C74" s="1080"/>
      <c r="D74" s="1081"/>
      <c r="E74" s="1081"/>
      <c r="F74" s="1081"/>
      <c r="G74" s="1081"/>
      <c r="H74" s="1081"/>
      <c r="I74" s="1081"/>
      <c r="J74" s="1081"/>
      <c r="K74" s="1081"/>
      <c r="L74" s="1081"/>
      <c r="M74" s="1081"/>
      <c r="N74" s="1081"/>
      <c r="O74" s="1081"/>
      <c r="P74" s="1081"/>
      <c r="Q74" s="1081"/>
      <c r="R74" s="1081"/>
      <c r="S74" s="1081"/>
      <c r="T74" s="1081"/>
      <c r="U74" s="1081"/>
      <c r="V74" s="1081"/>
      <c r="W74" s="1081"/>
      <c r="X74" s="1081"/>
      <c r="Y74" s="1081"/>
      <c r="Z74" s="1081"/>
      <c r="AA74" s="1081"/>
      <c r="AB74" s="1081"/>
      <c r="AC74" s="1081"/>
      <c r="AD74" s="1081"/>
      <c r="AE74" s="1081"/>
      <c r="AF74" s="1082"/>
    </row>
    <row r="75" spans="1:32" ht="12" customHeight="1">
      <c r="A75" s="1131" t="s">
        <v>303</v>
      </c>
      <c r="B75" s="1132"/>
      <c r="C75" s="1112" t="s">
        <v>112</v>
      </c>
      <c r="D75" s="1055"/>
      <c r="E75" s="1055"/>
      <c r="F75" s="1055"/>
      <c r="G75" s="1055"/>
      <c r="H75" s="1055"/>
      <c r="I75" s="1055"/>
      <c r="J75" s="1055"/>
      <c r="K75" s="1055"/>
      <c r="L75" s="1055"/>
      <c r="M75" s="1055"/>
      <c r="N75" s="1055"/>
      <c r="O75" s="1055"/>
      <c r="P75" s="1055"/>
      <c r="Q75" s="1055"/>
      <c r="R75" s="1055"/>
      <c r="S75" s="1055"/>
      <c r="T75" s="1055"/>
      <c r="U75" s="1055"/>
      <c r="V75" s="1055"/>
      <c r="W75" s="1055"/>
      <c r="X75" s="1055"/>
      <c r="Y75" s="1055"/>
      <c r="Z75" s="1055"/>
      <c r="AA75" s="1055"/>
      <c r="AB75" s="97"/>
      <c r="AC75" s="97"/>
      <c r="AD75" s="97"/>
      <c r="AE75" s="97"/>
      <c r="AF75" s="98"/>
    </row>
    <row r="76" spans="1:32" ht="15" customHeight="1">
      <c r="A76" s="1133"/>
      <c r="B76" s="1134"/>
      <c r="C76" s="1077"/>
      <c r="D76" s="1078"/>
      <c r="E76" s="1078"/>
      <c r="F76" s="1078"/>
      <c r="G76" s="1078"/>
      <c r="H76" s="1078"/>
      <c r="I76" s="1078"/>
      <c r="J76" s="1078"/>
      <c r="K76" s="1078"/>
      <c r="L76" s="1078"/>
      <c r="M76" s="1078"/>
      <c r="N76" s="1078"/>
      <c r="O76" s="1078"/>
      <c r="P76" s="1078"/>
      <c r="Q76" s="1078"/>
      <c r="R76" s="1078"/>
      <c r="S76" s="1078"/>
      <c r="T76" s="1078"/>
      <c r="U76" s="1078"/>
      <c r="V76" s="1078"/>
      <c r="W76" s="1078"/>
      <c r="X76" s="1078"/>
      <c r="Y76" s="1078"/>
      <c r="Z76" s="1078"/>
      <c r="AA76" s="1078"/>
      <c r="AB76" s="18"/>
      <c r="AC76" s="312"/>
      <c r="AD76" s="1075" t="s">
        <v>13</v>
      </c>
      <c r="AE76" s="1076"/>
      <c r="AF76" s="99"/>
    </row>
    <row r="77" spans="1:32" ht="12" customHeight="1">
      <c r="A77" s="1135"/>
      <c r="B77" s="1136"/>
      <c r="C77" s="1080"/>
      <c r="D77" s="1081"/>
      <c r="E77" s="1081"/>
      <c r="F77" s="1081"/>
      <c r="G77" s="1081"/>
      <c r="H77" s="1081"/>
      <c r="I77" s="1081"/>
      <c r="J77" s="1081"/>
      <c r="K77" s="1081"/>
      <c r="L77" s="1081"/>
      <c r="M77" s="1081"/>
      <c r="N77" s="1081"/>
      <c r="O77" s="1081"/>
      <c r="P77" s="1081"/>
      <c r="Q77" s="1081"/>
      <c r="R77" s="1081"/>
      <c r="S77" s="1081"/>
      <c r="T77" s="1081"/>
      <c r="U77" s="1081"/>
      <c r="V77" s="1081"/>
      <c r="W77" s="1081"/>
      <c r="X77" s="1081"/>
      <c r="Y77" s="1081"/>
      <c r="Z77" s="1081"/>
      <c r="AA77" s="1081"/>
      <c r="AB77" s="100"/>
      <c r="AC77" s="100"/>
      <c r="AD77" s="100"/>
      <c r="AE77" s="100"/>
      <c r="AF77" s="101"/>
    </row>
    <row r="78" spans="1:32" ht="7.5" customHeight="1">
      <c r="A78" s="1131" t="s">
        <v>304</v>
      </c>
      <c r="B78" s="1132"/>
      <c r="C78" s="1112" t="s">
        <v>325</v>
      </c>
      <c r="D78" s="1055"/>
      <c r="E78" s="1055"/>
      <c r="F78" s="1055"/>
      <c r="G78" s="1055"/>
      <c r="H78" s="1055"/>
      <c r="I78" s="1055"/>
      <c r="J78" s="1055"/>
      <c r="K78" s="1055"/>
      <c r="L78" s="1055"/>
      <c r="M78" s="1055"/>
      <c r="N78" s="1055"/>
      <c r="O78" s="1055"/>
      <c r="P78" s="1055"/>
      <c r="Q78" s="1055"/>
      <c r="R78" s="1055"/>
      <c r="S78" s="1055"/>
      <c r="T78" s="1055"/>
      <c r="U78" s="1055"/>
      <c r="V78" s="1055"/>
      <c r="W78" s="1055"/>
      <c r="X78" s="1055"/>
      <c r="Y78" s="1055"/>
      <c r="Z78" s="1055"/>
      <c r="AA78" s="1055"/>
      <c r="AB78" s="97"/>
      <c r="AC78" s="97"/>
      <c r="AD78" s="97"/>
      <c r="AE78" s="97"/>
      <c r="AF78" s="98"/>
    </row>
    <row r="79" spans="1:32" ht="15" customHeight="1">
      <c r="A79" s="1133"/>
      <c r="B79" s="1134"/>
      <c r="C79" s="1077"/>
      <c r="D79" s="1078"/>
      <c r="E79" s="1078"/>
      <c r="F79" s="1078"/>
      <c r="G79" s="1078"/>
      <c r="H79" s="1078"/>
      <c r="I79" s="1078"/>
      <c r="J79" s="1078"/>
      <c r="K79" s="1078"/>
      <c r="L79" s="1078"/>
      <c r="M79" s="1078"/>
      <c r="N79" s="1078"/>
      <c r="O79" s="1078"/>
      <c r="P79" s="1078"/>
      <c r="Q79" s="1078"/>
      <c r="R79" s="1078"/>
      <c r="S79" s="1078"/>
      <c r="T79" s="1078"/>
      <c r="U79" s="1078"/>
      <c r="V79" s="1078"/>
      <c r="W79" s="1078"/>
      <c r="X79" s="1078"/>
      <c r="Y79" s="1078"/>
      <c r="Z79" s="1078"/>
      <c r="AA79" s="1078"/>
      <c r="AB79" s="18"/>
      <c r="AC79" s="312"/>
      <c r="AD79" s="1075" t="s">
        <v>13</v>
      </c>
      <c r="AE79" s="1076"/>
      <c r="AF79" s="99"/>
    </row>
    <row r="80" spans="1:32" ht="7.5" customHeight="1">
      <c r="A80" s="1135"/>
      <c r="B80" s="1136"/>
      <c r="C80" s="1080"/>
      <c r="D80" s="1081"/>
      <c r="E80" s="1081"/>
      <c r="F80" s="1081"/>
      <c r="G80" s="1081"/>
      <c r="H80" s="1081"/>
      <c r="I80" s="1081"/>
      <c r="J80" s="1081"/>
      <c r="K80" s="1081"/>
      <c r="L80" s="1081"/>
      <c r="M80" s="1081"/>
      <c r="N80" s="1081"/>
      <c r="O80" s="1081"/>
      <c r="P80" s="1081"/>
      <c r="Q80" s="1081"/>
      <c r="R80" s="1081"/>
      <c r="S80" s="1081"/>
      <c r="T80" s="1081"/>
      <c r="U80" s="1081"/>
      <c r="V80" s="1081"/>
      <c r="W80" s="1081"/>
      <c r="X80" s="1081"/>
      <c r="Y80" s="1081"/>
      <c r="Z80" s="1081"/>
      <c r="AA80" s="1081"/>
      <c r="AB80" s="100"/>
      <c r="AC80" s="100"/>
      <c r="AD80" s="100"/>
      <c r="AE80" s="100"/>
      <c r="AF80" s="101"/>
    </row>
    <row r="81" spans="1:32" ht="3" customHeight="1">
      <c r="A81" s="1129" t="s">
        <v>326</v>
      </c>
      <c r="B81" s="1130"/>
      <c r="C81" s="1112" t="s">
        <v>192</v>
      </c>
      <c r="D81" s="1055"/>
      <c r="E81" s="1055"/>
      <c r="F81" s="1055"/>
      <c r="G81" s="1055"/>
      <c r="H81" s="1055"/>
      <c r="I81" s="1055"/>
      <c r="J81" s="1055"/>
      <c r="K81" s="1055"/>
      <c r="L81" s="1055"/>
      <c r="M81" s="1055"/>
      <c r="N81" s="1055"/>
      <c r="O81" s="1055"/>
      <c r="P81" s="1055"/>
      <c r="Q81" s="1055"/>
      <c r="R81" s="1055"/>
      <c r="S81" s="1055"/>
      <c r="T81" s="1055"/>
      <c r="U81" s="1055"/>
      <c r="V81" s="1055"/>
      <c r="W81" s="1055"/>
      <c r="X81" s="1055"/>
      <c r="Y81" s="1055"/>
      <c r="Z81" s="1055"/>
      <c r="AA81" s="1055"/>
      <c r="AB81" s="97"/>
      <c r="AC81" s="97"/>
      <c r="AD81" s="97"/>
      <c r="AE81" s="97"/>
      <c r="AF81" s="98"/>
    </row>
    <row r="82" spans="1:32" ht="15" customHeight="1">
      <c r="A82" s="1129"/>
      <c r="B82" s="1130"/>
      <c r="C82" s="1077"/>
      <c r="D82" s="1078"/>
      <c r="E82" s="1078"/>
      <c r="F82" s="1078"/>
      <c r="G82" s="1078"/>
      <c r="H82" s="1078"/>
      <c r="I82" s="1078"/>
      <c r="J82" s="1078"/>
      <c r="K82" s="1078"/>
      <c r="L82" s="1078"/>
      <c r="M82" s="1078"/>
      <c r="N82" s="1078"/>
      <c r="O82" s="1078"/>
      <c r="P82" s="1078"/>
      <c r="Q82" s="1078"/>
      <c r="R82" s="1078"/>
      <c r="S82" s="1078"/>
      <c r="T82" s="1078"/>
      <c r="U82" s="1078"/>
      <c r="V82" s="1078"/>
      <c r="W82" s="1078"/>
      <c r="X82" s="1078"/>
      <c r="Y82" s="1078"/>
      <c r="Z82" s="1078"/>
      <c r="AA82" s="1078"/>
      <c r="AB82" s="18"/>
      <c r="AC82" s="312"/>
      <c r="AD82" s="1075" t="s">
        <v>13</v>
      </c>
      <c r="AE82" s="1076"/>
      <c r="AF82" s="99"/>
    </row>
    <row r="83" spans="1:32" ht="3" customHeight="1">
      <c r="A83" s="1129"/>
      <c r="B83" s="1130"/>
      <c r="C83" s="1080"/>
      <c r="D83" s="1081"/>
      <c r="E83" s="1081"/>
      <c r="F83" s="1081"/>
      <c r="G83" s="1081"/>
      <c r="H83" s="1081"/>
      <c r="I83" s="1081"/>
      <c r="J83" s="1081"/>
      <c r="K83" s="1081"/>
      <c r="L83" s="1081"/>
      <c r="M83" s="1081"/>
      <c r="N83" s="1081"/>
      <c r="O83" s="1081"/>
      <c r="P83" s="1081"/>
      <c r="Q83" s="1081"/>
      <c r="R83" s="1081"/>
      <c r="S83" s="1081"/>
      <c r="T83" s="1081"/>
      <c r="U83" s="1081"/>
      <c r="V83" s="1081"/>
      <c r="W83" s="1081"/>
      <c r="X83" s="1081"/>
      <c r="Y83" s="1081"/>
      <c r="Z83" s="1081"/>
      <c r="AA83" s="1081"/>
      <c r="AB83" s="100"/>
      <c r="AC83" s="100"/>
      <c r="AD83" s="100"/>
      <c r="AE83" s="100"/>
      <c r="AF83" s="101"/>
    </row>
    <row r="84" spans="1:32" ht="3" customHeight="1">
      <c r="A84" s="307"/>
      <c r="B84" s="307"/>
      <c r="C84" s="307"/>
      <c r="D84" s="307"/>
      <c r="E84" s="307"/>
      <c r="F84" s="307"/>
      <c r="G84" s="307"/>
      <c r="H84" s="307"/>
      <c r="I84" s="307"/>
      <c r="J84" s="307"/>
      <c r="K84" s="307"/>
      <c r="L84" s="307"/>
      <c r="M84" s="307"/>
      <c r="N84" s="307"/>
      <c r="O84" s="307"/>
      <c r="P84" s="307"/>
      <c r="Q84" s="307"/>
      <c r="R84" s="307"/>
      <c r="S84" s="307"/>
      <c r="T84" s="307"/>
      <c r="U84" s="307"/>
      <c r="V84" s="307"/>
      <c r="W84" s="307"/>
      <c r="X84" s="307"/>
      <c r="Y84" s="307"/>
      <c r="Z84" s="307"/>
      <c r="AA84" s="307"/>
      <c r="AB84" s="307"/>
      <c r="AC84" s="307"/>
      <c r="AD84" s="307"/>
      <c r="AE84" s="307"/>
      <c r="AF84" s="307"/>
    </row>
    <row r="85" spans="1:32" ht="15" customHeight="1">
      <c r="A85" s="1116" t="s">
        <v>451</v>
      </c>
      <c r="B85" s="1116"/>
      <c r="C85" s="1116"/>
      <c r="D85" s="1116"/>
      <c r="E85" s="1116"/>
      <c r="F85" s="1116"/>
      <c r="G85" s="1175" t="s">
        <v>239</v>
      </c>
      <c r="H85" s="1175"/>
      <c r="I85" s="1175"/>
      <c r="J85" s="1175"/>
      <c r="K85" s="1175"/>
      <c r="L85" s="1175"/>
      <c r="M85" s="1175"/>
      <c r="N85" s="1175"/>
      <c r="O85" s="1183" t="s">
        <v>13</v>
      </c>
      <c r="P85" s="1184"/>
      <c r="Q85" s="45"/>
      <c r="R85" s="1075" t="s">
        <v>218</v>
      </c>
      <c r="S85" s="1076"/>
      <c r="T85" s="1076"/>
      <c r="U85" s="1076"/>
      <c r="V85" s="1076"/>
      <c r="W85" s="1076"/>
      <c r="X85" s="1076"/>
      <c r="Y85" s="1076"/>
      <c r="Z85" s="1076"/>
      <c r="AA85" s="46" t="s">
        <v>13</v>
      </c>
      <c r="AB85" s="46"/>
      <c r="AC85" s="42"/>
      <c r="AD85" s="49"/>
      <c r="AE85" s="50"/>
      <c r="AF85" s="50"/>
    </row>
    <row r="86" spans="1:32" ht="3" customHeight="1">
      <c r="A86" s="307"/>
      <c r="B86" s="307"/>
      <c r="C86" s="307"/>
      <c r="D86" s="307"/>
      <c r="E86" s="307"/>
      <c r="F86" s="307"/>
      <c r="G86" s="307"/>
      <c r="H86" s="307"/>
      <c r="I86" s="307"/>
      <c r="J86" s="307"/>
      <c r="K86" s="307"/>
      <c r="L86" s="307"/>
      <c r="M86" s="307"/>
      <c r="N86" s="307"/>
      <c r="O86" s="307"/>
      <c r="P86" s="307"/>
      <c r="Q86" s="307"/>
      <c r="R86" s="307"/>
      <c r="S86" s="307"/>
      <c r="T86" s="307"/>
      <c r="U86" s="307"/>
      <c r="V86" s="307"/>
      <c r="W86" s="307"/>
      <c r="X86" s="307"/>
      <c r="Y86" s="307"/>
      <c r="Z86" s="307"/>
      <c r="AA86" s="307"/>
      <c r="AB86" s="307"/>
      <c r="AC86" s="307"/>
      <c r="AD86" s="307"/>
      <c r="AE86" s="307"/>
      <c r="AF86" s="307"/>
    </row>
    <row r="87" spans="1:32" ht="15" customHeight="1">
      <c r="A87" s="1089" t="s">
        <v>296</v>
      </c>
      <c r="B87" s="1090"/>
      <c r="C87" s="1090"/>
      <c r="D87" s="1090"/>
      <c r="E87" s="1090"/>
      <c r="F87" s="1090"/>
      <c r="G87" s="1090"/>
      <c r="H87" s="1090"/>
      <c r="I87" s="1090"/>
      <c r="J87" s="1090"/>
      <c r="K87" s="1090"/>
      <c r="L87" s="1090"/>
      <c r="M87" s="1090"/>
      <c r="N87" s="1090"/>
      <c r="O87" s="1090"/>
      <c r="P87" s="1090"/>
      <c r="Q87" s="1090"/>
      <c r="R87" s="1090"/>
      <c r="S87" s="1090"/>
      <c r="T87" s="1090"/>
      <c r="U87" s="1090"/>
      <c r="V87" s="1090"/>
      <c r="W87" s="1090"/>
      <c r="X87" s="1090"/>
      <c r="Y87" s="1090"/>
      <c r="Z87" s="1090"/>
      <c r="AA87" s="1090"/>
      <c r="AB87" s="1090"/>
      <c r="AC87" s="1090"/>
      <c r="AD87" s="1090"/>
      <c r="AE87" s="1090"/>
      <c r="AF87" s="1091"/>
    </row>
    <row r="88" spans="1:32" ht="240" customHeight="1">
      <c r="A88" s="1106"/>
      <c r="B88" s="1107"/>
      <c r="C88" s="1107"/>
      <c r="D88" s="1107"/>
      <c r="E88" s="1107"/>
      <c r="F88" s="1107"/>
      <c r="G88" s="1107"/>
      <c r="H88" s="1107"/>
      <c r="I88" s="1107"/>
      <c r="J88" s="1107"/>
      <c r="K88" s="1107"/>
      <c r="L88" s="1107"/>
      <c r="M88" s="1107"/>
      <c r="N88" s="1107"/>
      <c r="O88" s="1107"/>
      <c r="P88" s="1107"/>
      <c r="Q88" s="1107"/>
      <c r="R88" s="1107"/>
      <c r="S88" s="1107"/>
      <c r="T88" s="1107"/>
      <c r="U88" s="1107"/>
      <c r="V88" s="1107"/>
      <c r="W88" s="1107"/>
      <c r="X88" s="1107"/>
      <c r="Y88" s="1107"/>
      <c r="Z88" s="1107"/>
      <c r="AA88" s="1107"/>
      <c r="AB88" s="1107"/>
      <c r="AC88" s="1107"/>
      <c r="AD88" s="1107"/>
      <c r="AE88" s="1107"/>
      <c r="AF88" s="1108"/>
    </row>
    <row r="89" spans="1:32" ht="15" customHeight="1">
      <c r="A89" s="1109"/>
      <c r="B89" s="1110"/>
      <c r="C89" s="1110"/>
      <c r="D89" s="1110"/>
      <c r="E89" s="1110"/>
      <c r="F89" s="1110"/>
      <c r="G89" s="1110"/>
      <c r="H89" s="1110"/>
      <c r="I89" s="1110"/>
      <c r="J89" s="1110"/>
      <c r="K89" s="1110"/>
      <c r="L89" s="1110"/>
      <c r="M89" s="1110"/>
      <c r="N89" s="1110"/>
      <c r="O89" s="1110"/>
      <c r="P89" s="1110"/>
      <c r="Q89" s="1110"/>
      <c r="R89" s="1110"/>
      <c r="S89" s="1110"/>
      <c r="T89" s="1110"/>
      <c r="U89" s="1110"/>
      <c r="V89" s="1110"/>
      <c r="W89" s="1110"/>
      <c r="X89" s="1110"/>
      <c r="Y89" s="1110"/>
      <c r="Z89" s="1110"/>
      <c r="AA89" s="1110"/>
      <c r="AB89" s="1110"/>
      <c r="AC89" s="1110"/>
      <c r="AD89" s="1110"/>
      <c r="AE89" s="1110"/>
      <c r="AF89" s="1111"/>
    </row>
    <row r="90" spans="1:32" ht="9.75" customHeight="1">
      <c r="A90" s="332"/>
      <c r="B90" s="332"/>
      <c r="C90" s="332"/>
      <c r="D90" s="332"/>
      <c r="E90" s="332"/>
      <c r="F90" s="332"/>
      <c r="G90" s="332"/>
      <c r="H90" s="332"/>
      <c r="I90" s="332"/>
      <c r="J90" s="332"/>
      <c r="K90" s="332"/>
      <c r="L90" s="332"/>
      <c r="M90" s="332"/>
      <c r="N90" s="332"/>
      <c r="O90" s="332"/>
      <c r="P90" s="332"/>
      <c r="Q90" s="332"/>
      <c r="R90" s="332"/>
      <c r="S90" s="332"/>
      <c r="T90" s="332"/>
      <c r="U90" s="332"/>
      <c r="V90" s="332"/>
      <c r="W90" s="332"/>
      <c r="X90" s="332"/>
      <c r="Y90" s="332"/>
      <c r="Z90" s="332"/>
      <c r="AA90" s="332"/>
      <c r="AB90" s="332"/>
      <c r="AC90" s="332"/>
      <c r="AD90" s="332"/>
      <c r="AE90" s="332"/>
      <c r="AF90" s="332"/>
    </row>
    <row r="91" spans="1:32" ht="2.25" customHeight="1">
      <c r="A91" s="102"/>
      <c r="B91" s="103"/>
      <c r="C91" s="103"/>
      <c r="D91" s="103"/>
      <c r="E91" s="103"/>
      <c r="F91" s="103"/>
      <c r="G91" s="46"/>
      <c r="H91" s="356"/>
      <c r="I91" s="356"/>
      <c r="J91" s="356"/>
      <c r="K91" s="356"/>
      <c r="L91" s="356"/>
      <c r="M91" s="356"/>
      <c r="N91" s="356"/>
      <c r="O91" s="104"/>
      <c r="P91" s="46"/>
      <c r="Q91" s="103"/>
      <c r="R91" s="105"/>
      <c r="S91" s="105"/>
      <c r="T91" s="105"/>
      <c r="U91" s="106"/>
      <c r="V91" s="106"/>
      <c r="W91" s="106"/>
      <c r="X91" s="106"/>
      <c r="Y91" s="23"/>
      <c r="Z91" s="354"/>
      <c r="AA91" s="354"/>
      <c r="AB91" s="104"/>
      <c r="AC91" s="104"/>
      <c r="AD91" s="104"/>
      <c r="AE91" s="104"/>
      <c r="AF91" s="104"/>
    </row>
    <row r="92" spans="1:32" ht="26.25" customHeight="1">
      <c r="A92" s="1078" t="s">
        <v>651</v>
      </c>
      <c r="B92" s="1078"/>
      <c r="C92" s="1078"/>
      <c r="D92" s="1078"/>
      <c r="E92" s="1078"/>
      <c r="F92" s="1078"/>
      <c r="G92" s="1078"/>
      <c r="H92" s="1078"/>
      <c r="I92" s="1078"/>
      <c r="J92" s="1078"/>
      <c r="K92" s="1078"/>
      <c r="L92" s="1078"/>
      <c r="M92" s="1078"/>
      <c r="N92" s="1078"/>
      <c r="O92" s="1078"/>
      <c r="P92" s="1078"/>
      <c r="Q92" s="1078"/>
      <c r="R92" s="1078"/>
      <c r="S92" s="1078"/>
      <c r="T92" s="1078"/>
      <c r="U92" s="1078"/>
      <c r="V92" s="1078"/>
      <c r="W92" s="1078"/>
      <c r="X92" s="1078"/>
      <c r="Y92" s="1078"/>
      <c r="Z92" s="1078"/>
      <c r="AA92" s="1078"/>
      <c r="AB92" s="1078"/>
      <c r="AC92" s="1078"/>
      <c r="AD92" s="1078"/>
      <c r="AE92" s="1078"/>
      <c r="AF92" s="1078"/>
    </row>
    <row r="93" spans="1:32" ht="12" customHeight="1">
      <c r="A93" s="1182" t="s">
        <v>297</v>
      </c>
      <c r="B93" s="1182"/>
      <c r="C93" s="1182"/>
      <c r="D93" s="1182"/>
      <c r="E93" s="1182"/>
      <c r="F93" s="1182"/>
      <c r="G93" s="1182"/>
      <c r="H93" s="1182"/>
      <c r="I93" s="1182"/>
      <c r="J93" s="1182"/>
      <c r="K93" s="1182"/>
      <c r="L93" s="1182"/>
      <c r="M93" s="1182"/>
      <c r="N93" s="1182"/>
      <c r="O93" s="305"/>
      <c r="P93" s="305"/>
      <c r="Q93" s="305"/>
      <c r="R93" s="305"/>
      <c r="S93" s="305"/>
      <c r="T93" s="305"/>
      <c r="U93" s="305"/>
      <c r="V93" s="305"/>
      <c r="W93" s="305"/>
      <c r="X93" s="305"/>
      <c r="Y93" s="305"/>
      <c r="Z93" s="305"/>
      <c r="AA93" s="305"/>
      <c r="AB93" s="305"/>
      <c r="AC93" s="305"/>
      <c r="AD93" s="305"/>
      <c r="AE93" s="305"/>
      <c r="AF93" s="305"/>
    </row>
    <row r="94" spans="1:32" ht="2.25" customHeight="1">
      <c r="A94" s="317"/>
      <c r="B94" s="317"/>
      <c r="C94" s="317"/>
      <c r="D94" s="317"/>
      <c r="E94" s="317"/>
      <c r="F94" s="317"/>
      <c r="G94" s="317"/>
      <c r="H94" s="317"/>
      <c r="I94" s="317"/>
      <c r="J94" s="317"/>
      <c r="K94" s="317"/>
      <c r="L94" s="317"/>
      <c r="M94" s="317"/>
      <c r="N94" s="317"/>
      <c r="O94" s="317"/>
      <c r="P94" s="317"/>
      <c r="Q94" s="317"/>
      <c r="R94" s="317"/>
      <c r="S94" s="317"/>
      <c r="T94" s="317"/>
      <c r="U94" s="317"/>
      <c r="V94" s="317"/>
      <c r="W94" s="305"/>
      <c r="X94" s="305"/>
      <c r="Y94" s="305"/>
      <c r="Z94" s="305"/>
      <c r="AA94" s="305"/>
      <c r="AB94" s="305"/>
      <c r="AC94" s="305"/>
      <c r="AD94" s="305"/>
      <c r="AE94" s="305"/>
      <c r="AF94" s="305"/>
    </row>
    <row r="95" spans="1:32" ht="39.75" customHeight="1">
      <c r="A95" s="109" t="s">
        <v>5</v>
      </c>
      <c r="B95" s="1178" t="s">
        <v>283</v>
      </c>
      <c r="C95" s="1179"/>
      <c r="D95" s="1179"/>
      <c r="E95" s="1179"/>
      <c r="F95" s="1179"/>
      <c r="G95" s="1179"/>
      <c r="H95" s="1179"/>
      <c r="I95" s="1179"/>
      <c r="J95" s="1179"/>
      <c r="K95" s="1179"/>
      <c r="L95" s="1180"/>
      <c r="M95" s="1181" t="s">
        <v>284</v>
      </c>
      <c r="N95" s="1181"/>
      <c r="O95" s="1181"/>
      <c r="P95" s="1181"/>
      <c r="Q95" s="1181" t="s">
        <v>340</v>
      </c>
      <c r="R95" s="1181"/>
      <c r="S95" s="1181"/>
      <c r="T95" s="1181"/>
      <c r="U95" s="1179" t="s">
        <v>285</v>
      </c>
      <c r="V95" s="1179"/>
      <c r="W95" s="1179"/>
      <c r="X95" s="1179"/>
      <c r="Y95" s="1179"/>
      <c r="Z95" s="1179"/>
      <c r="AA95" s="1179"/>
      <c r="AB95" s="1179"/>
      <c r="AC95" s="1179"/>
      <c r="AD95" s="1179"/>
      <c r="AE95" s="1179"/>
      <c r="AF95" s="1180"/>
    </row>
    <row r="96" spans="1:32" ht="26.25" customHeight="1">
      <c r="A96" s="109" t="s">
        <v>9</v>
      </c>
      <c r="B96" s="1070" t="s">
        <v>289</v>
      </c>
      <c r="C96" s="1071"/>
      <c r="D96" s="1071"/>
      <c r="E96" s="1071"/>
      <c r="F96" s="1071"/>
      <c r="G96" s="1071"/>
      <c r="H96" s="1071"/>
      <c r="I96" s="1071"/>
      <c r="J96" s="1071"/>
      <c r="K96" s="1071"/>
      <c r="L96" s="1072"/>
      <c r="M96" s="1086"/>
      <c r="N96" s="1086"/>
      <c r="O96" s="1086"/>
      <c r="P96" s="1086"/>
      <c r="Q96" s="1069" t="s">
        <v>722</v>
      </c>
      <c r="R96" s="1069"/>
      <c r="S96" s="1069"/>
      <c r="T96" s="1069"/>
      <c r="U96" s="1083"/>
      <c r="V96" s="1084"/>
      <c r="W96" s="1084"/>
      <c r="X96" s="1084"/>
      <c r="Y96" s="1084"/>
      <c r="Z96" s="1084"/>
      <c r="AA96" s="1084"/>
      <c r="AB96" s="1084"/>
      <c r="AC96" s="1084"/>
      <c r="AD96" s="1084"/>
      <c r="AE96" s="1084"/>
      <c r="AF96" s="1085"/>
    </row>
    <row r="97" spans="1:32" ht="26.25" customHeight="1">
      <c r="A97" s="109" t="s">
        <v>11</v>
      </c>
      <c r="B97" s="1070" t="s">
        <v>465</v>
      </c>
      <c r="C97" s="1071"/>
      <c r="D97" s="1071"/>
      <c r="E97" s="1071"/>
      <c r="F97" s="1071"/>
      <c r="G97" s="1071"/>
      <c r="H97" s="1071"/>
      <c r="I97" s="1071"/>
      <c r="J97" s="1071"/>
      <c r="K97" s="1071"/>
      <c r="L97" s="1072"/>
      <c r="M97" s="1086"/>
      <c r="N97" s="1086"/>
      <c r="O97" s="1086"/>
      <c r="P97" s="1086"/>
      <c r="Q97" s="1069" t="s">
        <v>575</v>
      </c>
      <c r="R97" s="1069"/>
      <c r="S97" s="1069"/>
      <c r="T97" s="1069"/>
      <c r="U97" s="1083"/>
      <c r="V97" s="1084"/>
      <c r="W97" s="1084"/>
      <c r="X97" s="1084"/>
      <c r="Y97" s="1084"/>
      <c r="Z97" s="1084"/>
      <c r="AA97" s="1084"/>
      <c r="AB97" s="1084"/>
      <c r="AC97" s="1084"/>
      <c r="AD97" s="1084"/>
      <c r="AE97" s="1084"/>
      <c r="AF97" s="1085"/>
    </row>
    <row r="98" spans="1:32" ht="39" customHeight="1">
      <c r="A98" s="109" t="s">
        <v>8</v>
      </c>
      <c r="B98" s="1070" t="s">
        <v>471</v>
      </c>
      <c r="C98" s="1071"/>
      <c r="D98" s="1071"/>
      <c r="E98" s="1071"/>
      <c r="F98" s="1071"/>
      <c r="G98" s="1071"/>
      <c r="H98" s="1071"/>
      <c r="I98" s="1071"/>
      <c r="J98" s="1071"/>
      <c r="K98" s="1071"/>
      <c r="L98" s="1072"/>
      <c r="M98" s="1086"/>
      <c r="N98" s="1086"/>
      <c r="O98" s="1086"/>
      <c r="P98" s="1086"/>
      <c r="Q98" s="1069" t="s">
        <v>344</v>
      </c>
      <c r="R98" s="1069"/>
      <c r="S98" s="1069"/>
      <c r="T98" s="1069"/>
      <c r="U98" s="1083"/>
      <c r="V98" s="1084"/>
      <c r="W98" s="1084"/>
      <c r="X98" s="1084"/>
      <c r="Y98" s="1084"/>
      <c r="Z98" s="1084"/>
      <c r="AA98" s="1084"/>
      <c r="AB98" s="1084"/>
      <c r="AC98" s="1084"/>
      <c r="AD98" s="1084"/>
      <c r="AE98" s="1084"/>
      <c r="AF98" s="1085"/>
    </row>
    <row r="99" spans="1:32" ht="26.25" customHeight="1">
      <c r="A99" s="109" t="s">
        <v>12</v>
      </c>
      <c r="B99" s="1070" t="s">
        <v>472</v>
      </c>
      <c r="C99" s="1071"/>
      <c r="D99" s="1071"/>
      <c r="E99" s="1071"/>
      <c r="F99" s="1071"/>
      <c r="G99" s="1071"/>
      <c r="H99" s="1071"/>
      <c r="I99" s="1071"/>
      <c r="J99" s="1071"/>
      <c r="K99" s="1071"/>
      <c r="L99" s="1072"/>
      <c r="M99" s="1086"/>
      <c r="N99" s="1086"/>
      <c r="O99" s="1086"/>
      <c r="P99" s="1086"/>
      <c r="Q99" s="1069" t="s">
        <v>344</v>
      </c>
      <c r="R99" s="1069"/>
      <c r="S99" s="1069"/>
      <c r="T99" s="1069"/>
      <c r="U99" s="1083"/>
      <c r="V99" s="1084"/>
      <c r="W99" s="1084"/>
      <c r="X99" s="1084"/>
      <c r="Y99" s="1084"/>
      <c r="Z99" s="1084"/>
      <c r="AA99" s="1084"/>
      <c r="AB99" s="1084"/>
      <c r="AC99" s="1084"/>
      <c r="AD99" s="1084"/>
      <c r="AE99" s="1084"/>
      <c r="AF99" s="1085"/>
    </row>
    <row r="100" spans="1:32" ht="39" customHeight="1">
      <c r="A100" s="109" t="s">
        <v>0</v>
      </c>
      <c r="B100" s="1070" t="s">
        <v>473</v>
      </c>
      <c r="C100" s="1071"/>
      <c r="D100" s="1071"/>
      <c r="E100" s="1071"/>
      <c r="F100" s="1071"/>
      <c r="G100" s="1071"/>
      <c r="H100" s="1071"/>
      <c r="I100" s="1071"/>
      <c r="J100" s="1071"/>
      <c r="K100" s="1071"/>
      <c r="L100" s="1072"/>
      <c r="M100" s="1086"/>
      <c r="N100" s="1086"/>
      <c r="O100" s="1086"/>
      <c r="P100" s="1086"/>
      <c r="Q100" s="1069" t="s">
        <v>344</v>
      </c>
      <c r="R100" s="1069"/>
      <c r="S100" s="1069"/>
      <c r="T100" s="1069"/>
      <c r="U100" s="1083"/>
      <c r="V100" s="1084"/>
      <c r="W100" s="1084"/>
      <c r="X100" s="1084"/>
      <c r="Y100" s="1084"/>
      <c r="Z100" s="1084"/>
      <c r="AA100" s="1084"/>
      <c r="AB100" s="1084"/>
      <c r="AC100" s="1084"/>
      <c r="AD100" s="1084"/>
      <c r="AE100" s="1084"/>
      <c r="AF100" s="1085"/>
    </row>
    <row r="101" spans="1:32" ht="26.25" customHeight="1">
      <c r="A101" s="109" t="s">
        <v>87</v>
      </c>
      <c r="B101" s="1070" t="s">
        <v>466</v>
      </c>
      <c r="C101" s="1071"/>
      <c r="D101" s="1071"/>
      <c r="E101" s="1071"/>
      <c r="F101" s="1071"/>
      <c r="G101" s="1071"/>
      <c r="H101" s="1071"/>
      <c r="I101" s="1071"/>
      <c r="J101" s="1071"/>
      <c r="K101" s="1071"/>
      <c r="L101" s="1072"/>
      <c r="M101" s="1086"/>
      <c r="N101" s="1086"/>
      <c r="O101" s="1086"/>
      <c r="P101" s="1086"/>
      <c r="Q101" s="1069" t="s">
        <v>344</v>
      </c>
      <c r="R101" s="1069"/>
      <c r="S101" s="1069"/>
      <c r="T101" s="1069"/>
      <c r="U101" s="1083"/>
      <c r="V101" s="1084"/>
      <c r="W101" s="1084"/>
      <c r="X101" s="1084"/>
      <c r="Y101" s="1084"/>
      <c r="Z101" s="1084"/>
      <c r="AA101" s="1084"/>
      <c r="AB101" s="1084"/>
      <c r="AC101" s="1084"/>
      <c r="AD101" s="1084"/>
      <c r="AE101" s="1084"/>
      <c r="AF101" s="1085"/>
    </row>
    <row r="102" spans="1:32" ht="26.25" customHeight="1">
      <c r="A102" s="109" t="s">
        <v>88</v>
      </c>
      <c r="B102" s="1070" t="s">
        <v>475</v>
      </c>
      <c r="C102" s="1071"/>
      <c r="D102" s="1071"/>
      <c r="E102" s="1071"/>
      <c r="F102" s="1071"/>
      <c r="G102" s="1071"/>
      <c r="H102" s="1071"/>
      <c r="I102" s="1071"/>
      <c r="J102" s="1071"/>
      <c r="K102" s="1071"/>
      <c r="L102" s="1072"/>
      <c r="M102" s="1086"/>
      <c r="N102" s="1086"/>
      <c r="O102" s="1086"/>
      <c r="P102" s="1086"/>
      <c r="Q102" s="1069" t="s">
        <v>344</v>
      </c>
      <c r="R102" s="1069"/>
      <c r="S102" s="1069"/>
      <c r="T102" s="1069"/>
      <c r="U102" s="1083"/>
      <c r="V102" s="1084"/>
      <c r="W102" s="1084"/>
      <c r="X102" s="1084"/>
      <c r="Y102" s="1084"/>
      <c r="Z102" s="1084"/>
      <c r="AA102" s="1084"/>
      <c r="AB102" s="1084"/>
      <c r="AC102" s="1084"/>
      <c r="AD102" s="1084"/>
      <c r="AE102" s="1084"/>
      <c r="AF102" s="1085"/>
    </row>
    <row r="103" spans="1:32" ht="26.25" customHeight="1">
      <c r="A103" s="109" t="s">
        <v>89</v>
      </c>
      <c r="B103" s="1070" t="s">
        <v>467</v>
      </c>
      <c r="C103" s="1071"/>
      <c r="D103" s="1071"/>
      <c r="E103" s="1071"/>
      <c r="F103" s="1071"/>
      <c r="G103" s="1071"/>
      <c r="H103" s="1071"/>
      <c r="I103" s="1071"/>
      <c r="J103" s="1071"/>
      <c r="K103" s="1071"/>
      <c r="L103" s="1072"/>
      <c r="M103" s="1086"/>
      <c r="N103" s="1086"/>
      <c r="O103" s="1086"/>
      <c r="P103" s="1086"/>
      <c r="Q103" s="1069" t="s">
        <v>330</v>
      </c>
      <c r="R103" s="1069"/>
      <c r="S103" s="1069"/>
      <c r="T103" s="1069"/>
      <c r="U103" s="1083"/>
      <c r="V103" s="1084"/>
      <c r="W103" s="1084"/>
      <c r="X103" s="1084"/>
      <c r="Y103" s="1084"/>
      <c r="Z103" s="1084"/>
      <c r="AA103" s="1084"/>
      <c r="AB103" s="1084"/>
      <c r="AC103" s="1084"/>
      <c r="AD103" s="1084"/>
      <c r="AE103" s="1084"/>
      <c r="AF103" s="1085"/>
    </row>
    <row r="104" spans="1:32" ht="26.25" customHeight="1">
      <c r="A104" s="109" t="s">
        <v>90</v>
      </c>
      <c r="B104" s="1070" t="s">
        <v>477</v>
      </c>
      <c r="C104" s="1071"/>
      <c r="D104" s="1071"/>
      <c r="E104" s="1071"/>
      <c r="F104" s="1071"/>
      <c r="G104" s="1071"/>
      <c r="H104" s="1071"/>
      <c r="I104" s="1071"/>
      <c r="J104" s="1071"/>
      <c r="K104" s="1071"/>
      <c r="L104" s="1072"/>
      <c r="M104" s="1086"/>
      <c r="N104" s="1086"/>
      <c r="O104" s="1086"/>
      <c r="P104" s="1086"/>
      <c r="Q104" s="1069" t="s">
        <v>344</v>
      </c>
      <c r="R104" s="1069"/>
      <c r="S104" s="1069"/>
      <c r="T104" s="1069"/>
      <c r="U104" s="1083"/>
      <c r="V104" s="1084"/>
      <c r="W104" s="1084"/>
      <c r="X104" s="1084"/>
      <c r="Y104" s="1084"/>
      <c r="Z104" s="1084"/>
      <c r="AA104" s="1084"/>
      <c r="AB104" s="1084"/>
      <c r="AC104" s="1084"/>
      <c r="AD104" s="1084"/>
      <c r="AE104" s="1084"/>
      <c r="AF104" s="1085"/>
    </row>
    <row r="105" spans="1:32" ht="26.25" customHeight="1">
      <c r="A105" s="109" t="s">
        <v>91</v>
      </c>
      <c r="B105" s="1070" t="s">
        <v>478</v>
      </c>
      <c r="C105" s="1071"/>
      <c r="D105" s="1071"/>
      <c r="E105" s="1071"/>
      <c r="F105" s="1071"/>
      <c r="G105" s="1071"/>
      <c r="H105" s="1071"/>
      <c r="I105" s="1071"/>
      <c r="J105" s="1071"/>
      <c r="K105" s="1071"/>
      <c r="L105" s="1072"/>
      <c r="M105" s="1086"/>
      <c r="N105" s="1086"/>
      <c r="O105" s="1086"/>
      <c r="P105" s="1086"/>
      <c r="Q105" s="1069" t="s">
        <v>576</v>
      </c>
      <c r="R105" s="1069"/>
      <c r="S105" s="1069"/>
      <c r="T105" s="1069"/>
      <c r="U105" s="1083"/>
      <c r="V105" s="1084"/>
      <c r="W105" s="1084"/>
      <c r="X105" s="1084"/>
      <c r="Y105" s="1084"/>
      <c r="Z105" s="1084"/>
      <c r="AA105" s="1084"/>
      <c r="AB105" s="1084"/>
      <c r="AC105" s="1084"/>
      <c r="AD105" s="1084"/>
      <c r="AE105" s="1084"/>
      <c r="AF105" s="1085"/>
    </row>
    <row r="106" spans="1:32" ht="26.25" customHeight="1">
      <c r="A106" s="109" t="s">
        <v>92</v>
      </c>
      <c r="B106" s="1070" t="s">
        <v>468</v>
      </c>
      <c r="C106" s="1071"/>
      <c r="D106" s="1071"/>
      <c r="E106" s="1071"/>
      <c r="F106" s="1071"/>
      <c r="G106" s="1071"/>
      <c r="H106" s="1071"/>
      <c r="I106" s="1071"/>
      <c r="J106" s="1071"/>
      <c r="K106" s="1071"/>
      <c r="L106" s="1072"/>
      <c r="M106" s="1086"/>
      <c r="N106" s="1086"/>
      <c r="O106" s="1086"/>
      <c r="P106" s="1086"/>
      <c r="Q106" s="1069" t="s">
        <v>344</v>
      </c>
      <c r="R106" s="1069"/>
      <c r="S106" s="1069"/>
      <c r="T106" s="1069"/>
      <c r="U106" s="1083"/>
      <c r="V106" s="1084"/>
      <c r="W106" s="1084"/>
      <c r="X106" s="1084"/>
      <c r="Y106" s="1084"/>
      <c r="Z106" s="1084"/>
      <c r="AA106" s="1084"/>
      <c r="AB106" s="1084"/>
      <c r="AC106" s="1084"/>
      <c r="AD106" s="1084"/>
      <c r="AE106" s="1084"/>
      <c r="AF106" s="1085"/>
    </row>
    <row r="107" spans="1:32" ht="26.25" customHeight="1">
      <c r="A107" s="109" t="s">
        <v>93</v>
      </c>
      <c r="B107" s="1070" t="s">
        <v>469</v>
      </c>
      <c r="C107" s="1071"/>
      <c r="D107" s="1071"/>
      <c r="E107" s="1071"/>
      <c r="F107" s="1071"/>
      <c r="G107" s="1071"/>
      <c r="H107" s="1071"/>
      <c r="I107" s="1071"/>
      <c r="J107" s="1071"/>
      <c r="K107" s="1071"/>
      <c r="L107" s="1072"/>
      <c r="M107" s="1086"/>
      <c r="N107" s="1086"/>
      <c r="O107" s="1086"/>
      <c r="P107" s="1086"/>
      <c r="Q107" s="1069" t="s">
        <v>344</v>
      </c>
      <c r="R107" s="1069"/>
      <c r="S107" s="1069"/>
      <c r="T107" s="1069"/>
      <c r="U107" s="1083"/>
      <c r="V107" s="1084"/>
      <c r="W107" s="1084"/>
      <c r="X107" s="1084"/>
      <c r="Y107" s="1084"/>
      <c r="Z107" s="1084"/>
      <c r="AA107" s="1084"/>
      <c r="AB107" s="1084"/>
      <c r="AC107" s="1084"/>
      <c r="AD107" s="1084"/>
      <c r="AE107" s="1084"/>
      <c r="AF107" s="1085"/>
    </row>
    <row r="108" spans="1:32" ht="26.25" customHeight="1">
      <c r="A108" s="109" t="s">
        <v>94</v>
      </c>
      <c r="B108" s="1070" t="s">
        <v>479</v>
      </c>
      <c r="C108" s="1071"/>
      <c r="D108" s="1071"/>
      <c r="E108" s="1071"/>
      <c r="F108" s="1071"/>
      <c r="G108" s="1071"/>
      <c r="H108" s="1071"/>
      <c r="I108" s="1071"/>
      <c r="J108" s="1071"/>
      <c r="K108" s="1071"/>
      <c r="L108" s="1072"/>
      <c r="M108" s="1086"/>
      <c r="N108" s="1086"/>
      <c r="O108" s="1086"/>
      <c r="P108" s="1086"/>
      <c r="Q108" s="1069" t="s">
        <v>344</v>
      </c>
      <c r="R108" s="1069"/>
      <c r="S108" s="1069"/>
      <c r="T108" s="1069"/>
      <c r="U108" s="1083"/>
      <c r="V108" s="1084"/>
      <c r="W108" s="1084"/>
      <c r="X108" s="1084"/>
      <c r="Y108" s="1084"/>
      <c r="Z108" s="1084"/>
      <c r="AA108" s="1084"/>
      <c r="AB108" s="1084"/>
      <c r="AC108" s="1084"/>
      <c r="AD108" s="1084"/>
      <c r="AE108" s="1084"/>
      <c r="AF108" s="1085"/>
    </row>
    <row r="109" spans="1:32" ht="36" customHeight="1">
      <c r="A109" s="109" t="s">
        <v>95</v>
      </c>
      <c r="B109" s="1070" t="s">
        <v>470</v>
      </c>
      <c r="C109" s="1071"/>
      <c r="D109" s="1071"/>
      <c r="E109" s="1071"/>
      <c r="F109" s="1071"/>
      <c r="G109" s="1071"/>
      <c r="H109" s="1071"/>
      <c r="I109" s="1071"/>
      <c r="J109" s="1071"/>
      <c r="K109" s="1071"/>
      <c r="L109" s="1072"/>
      <c r="M109" s="1086"/>
      <c r="N109" s="1086"/>
      <c r="O109" s="1086"/>
      <c r="P109" s="1086"/>
      <c r="Q109" s="1069" t="s">
        <v>330</v>
      </c>
      <c r="R109" s="1069"/>
      <c r="S109" s="1069"/>
      <c r="T109" s="1069"/>
      <c r="U109" s="1083"/>
      <c r="V109" s="1084"/>
      <c r="W109" s="1084"/>
      <c r="X109" s="1084"/>
      <c r="Y109" s="1084"/>
      <c r="Z109" s="1084"/>
      <c r="AA109" s="1084"/>
      <c r="AB109" s="1084"/>
      <c r="AC109" s="1084"/>
      <c r="AD109" s="1084"/>
      <c r="AE109" s="1084"/>
      <c r="AF109" s="1085"/>
    </row>
    <row r="110" spans="1:32" ht="26.25" customHeight="1">
      <c r="A110" s="109" t="s">
        <v>96</v>
      </c>
      <c r="B110" s="1070" t="s">
        <v>480</v>
      </c>
      <c r="C110" s="1071"/>
      <c r="D110" s="1071"/>
      <c r="E110" s="1071"/>
      <c r="F110" s="1071"/>
      <c r="G110" s="1071"/>
      <c r="H110" s="1071"/>
      <c r="I110" s="1071"/>
      <c r="J110" s="1071"/>
      <c r="K110" s="1071"/>
      <c r="L110" s="1072"/>
      <c r="M110" s="1086"/>
      <c r="N110" s="1086"/>
      <c r="O110" s="1086"/>
      <c r="P110" s="1086"/>
      <c r="Q110" s="1069" t="s">
        <v>344</v>
      </c>
      <c r="R110" s="1069"/>
      <c r="S110" s="1069"/>
      <c r="T110" s="1069"/>
      <c r="U110" s="1083"/>
      <c r="V110" s="1084"/>
      <c r="W110" s="1084"/>
      <c r="X110" s="1084"/>
      <c r="Y110" s="1084"/>
      <c r="Z110" s="1084"/>
      <c r="AA110" s="1084"/>
      <c r="AB110" s="1084"/>
      <c r="AC110" s="1084"/>
      <c r="AD110" s="1084"/>
      <c r="AE110" s="1084"/>
      <c r="AF110" s="1085"/>
    </row>
    <row r="111" spans="1:32" ht="45" customHeight="1">
      <c r="A111" s="109" t="s">
        <v>97</v>
      </c>
      <c r="B111" s="1070" t="s">
        <v>577</v>
      </c>
      <c r="C111" s="1071"/>
      <c r="D111" s="1071"/>
      <c r="E111" s="1071"/>
      <c r="F111" s="1071"/>
      <c r="G111" s="1071"/>
      <c r="H111" s="1071"/>
      <c r="I111" s="1071"/>
      <c r="J111" s="1071"/>
      <c r="K111" s="1071"/>
      <c r="L111" s="1072"/>
      <c r="M111" s="1086"/>
      <c r="N111" s="1086"/>
      <c r="O111" s="1086"/>
      <c r="P111" s="1086"/>
      <c r="Q111" s="1069" t="s">
        <v>344</v>
      </c>
      <c r="R111" s="1069"/>
      <c r="S111" s="1069"/>
      <c r="T111" s="1069"/>
      <c r="U111" s="1083"/>
      <c r="V111" s="1084"/>
      <c r="W111" s="1084"/>
      <c r="X111" s="1084"/>
      <c r="Y111" s="1084"/>
      <c r="Z111" s="1084"/>
      <c r="AA111" s="1084"/>
      <c r="AB111" s="1084"/>
      <c r="AC111" s="1084"/>
      <c r="AD111" s="1084"/>
      <c r="AE111" s="1084"/>
      <c r="AF111" s="1085"/>
    </row>
    <row r="112" spans="1:32" ht="26.25" customHeight="1">
      <c r="A112" s="109" t="s">
        <v>98</v>
      </c>
      <c r="B112" s="1070" t="s">
        <v>481</v>
      </c>
      <c r="C112" s="1071"/>
      <c r="D112" s="1071"/>
      <c r="E112" s="1071"/>
      <c r="F112" s="1071"/>
      <c r="G112" s="1071"/>
      <c r="H112" s="1071"/>
      <c r="I112" s="1071"/>
      <c r="J112" s="1071"/>
      <c r="K112" s="1071"/>
      <c r="L112" s="1072"/>
      <c r="M112" s="1086"/>
      <c r="N112" s="1086"/>
      <c r="O112" s="1086"/>
      <c r="P112" s="1086"/>
      <c r="Q112" s="1069" t="s">
        <v>344</v>
      </c>
      <c r="R112" s="1069"/>
      <c r="S112" s="1069"/>
      <c r="T112" s="1069"/>
      <c r="U112" s="1083"/>
      <c r="V112" s="1084"/>
      <c r="W112" s="1084"/>
      <c r="X112" s="1084"/>
      <c r="Y112" s="1084"/>
      <c r="Z112" s="1084"/>
      <c r="AA112" s="1084"/>
      <c r="AB112" s="1084"/>
      <c r="AC112" s="1084"/>
      <c r="AD112" s="1084"/>
      <c r="AE112" s="1084"/>
      <c r="AF112" s="1085"/>
    </row>
    <row r="113" spans="1:34" ht="36" customHeight="1">
      <c r="A113" s="109" t="s">
        <v>99</v>
      </c>
      <c r="B113" s="1070" t="s">
        <v>629</v>
      </c>
      <c r="C113" s="1071"/>
      <c r="D113" s="1071"/>
      <c r="E113" s="1071"/>
      <c r="F113" s="1071"/>
      <c r="G113" s="1071"/>
      <c r="H113" s="1071"/>
      <c r="I113" s="1071"/>
      <c r="J113" s="1071"/>
      <c r="K113" s="1071"/>
      <c r="L113" s="1072"/>
      <c r="M113" s="1086"/>
      <c r="N113" s="1086"/>
      <c r="O113" s="1086"/>
      <c r="P113" s="1086"/>
      <c r="Q113" s="1069" t="s">
        <v>576</v>
      </c>
      <c r="R113" s="1069"/>
      <c r="S113" s="1069"/>
      <c r="T113" s="1069"/>
      <c r="U113" s="1083"/>
      <c r="V113" s="1084"/>
      <c r="W113" s="1084"/>
      <c r="X113" s="1084"/>
      <c r="Y113" s="1084"/>
      <c r="Z113" s="1084"/>
      <c r="AA113" s="1084"/>
      <c r="AB113" s="1084"/>
      <c r="AC113" s="1084"/>
      <c r="AD113" s="1084"/>
      <c r="AE113" s="1084"/>
      <c r="AF113" s="1085"/>
    </row>
    <row r="114" spans="1:34" ht="37.5" customHeight="1">
      <c r="A114" s="109" t="s">
        <v>186</v>
      </c>
      <c r="B114" s="1070" t="s">
        <v>628</v>
      </c>
      <c r="C114" s="1071"/>
      <c r="D114" s="1071"/>
      <c r="E114" s="1071"/>
      <c r="F114" s="1071"/>
      <c r="G114" s="1071"/>
      <c r="H114" s="1071"/>
      <c r="I114" s="1071"/>
      <c r="J114" s="1071"/>
      <c r="K114" s="1071"/>
      <c r="L114" s="1072"/>
      <c r="M114" s="1086"/>
      <c r="N114" s="1086"/>
      <c r="O114" s="1086"/>
      <c r="P114" s="1086"/>
      <c r="Q114" s="1069" t="s">
        <v>576</v>
      </c>
      <c r="R114" s="1069"/>
      <c r="S114" s="1069"/>
      <c r="T114" s="1069"/>
      <c r="U114" s="1083"/>
      <c r="V114" s="1084"/>
      <c r="W114" s="1084"/>
      <c r="X114" s="1084"/>
      <c r="Y114" s="1084"/>
      <c r="Z114" s="1084"/>
      <c r="AA114" s="1084"/>
      <c r="AB114" s="1084"/>
      <c r="AC114" s="1084"/>
      <c r="AD114" s="1084"/>
      <c r="AE114" s="1084"/>
      <c r="AF114" s="1085"/>
    </row>
    <row r="115" spans="1:34" ht="36.75" customHeight="1">
      <c r="A115" s="109" t="s">
        <v>518</v>
      </c>
      <c r="B115" s="1070" t="s">
        <v>476</v>
      </c>
      <c r="C115" s="1071"/>
      <c r="D115" s="1071"/>
      <c r="E115" s="1071"/>
      <c r="F115" s="1071"/>
      <c r="G115" s="1071"/>
      <c r="H115" s="1071"/>
      <c r="I115" s="1071"/>
      <c r="J115" s="1071"/>
      <c r="K115" s="1071"/>
      <c r="L115" s="1072"/>
      <c r="M115" s="1204"/>
      <c r="N115" s="1204"/>
      <c r="O115" s="1204"/>
      <c r="P115" s="1204"/>
      <c r="Q115" s="1205" t="s">
        <v>576</v>
      </c>
      <c r="R115" s="1205"/>
      <c r="S115" s="1205"/>
      <c r="T115" s="1205"/>
      <c r="U115" s="1206"/>
      <c r="V115" s="1207"/>
      <c r="W115" s="1207"/>
      <c r="X115" s="1207"/>
      <c r="Y115" s="1207"/>
      <c r="Z115" s="1207"/>
      <c r="AA115" s="1207"/>
      <c r="AB115" s="1207"/>
      <c r="AC115" s="1207"/>
      <c r="AD115" s="1207"/>
      <c r="AE115" s="1207"/>
      <c r="AF115" s="1208"/>
    </row>
    <row r="116" spans="1:34" ht="43.5" customHeight="1">
      <c r="A116" s="109" t="s">
        <v>623</v>
      </c>
      <c r="B116" s="1070" t="s">
        <v>474</v>
      </c>
      <c r="C116" s="1071"/>
      <c r="D116" s="1071"/>
      <c r="E116" s="1071"/>
      <c r="F116" s="1071"/>
      <c r="G116" s="1071"/>
      <c r="H116" s="1071"/>
      <c r="I116" s="1071"/>
      <c r="J116" s="1071"/>
      <c r="K116" s="1071"/>
      <c r="L116" s="1072"/>
      <c r="M116" s="1204"/>
      <c r="N116" s="1204"/>
      <c r="O116" s="1204"/>
      <c r="P116" s="1204"/>
      <c r="Q116" s="1205" t="s">
        <v>344</v>
      </c>
      <c r="R116" s="1205"/>
      <c r="S116" s="1205"/>
      <c r="T116" s="1205"/>
      <c r="U116" s="1206"/>
      <c r="V116" s="1207"/>
      <c r="W116" s="1207"/>
      <c r="X116" s="1207"/>
      <c r="Y116" s="1207"/>
      <c r="Z116" s="1207"/>
      <c r="AA116" s="1207"/>
      <c r="AB116" s="1207"/>
      <c r="AC116" s="1207"/>
      <c r="AD116" s="1207"/>
      <c r="AE116" s="1207"/>
      <c r="AF116" s="1208"/>
    </row>
    <row r="117" spans="1:34" ht="26.25" customHeight="1">
      <c r="A117" s="109" t="s">
        <v>624</v>
      </c>
      <c r="B117" s="1070" t="s">
        <v>626</v>
      </c>
      <c r="C117" s="1071"/>
      <c r="D117" s="1071"/>
      <c r="E117" s="1071"/>
      <c r="F117" s="1071"/>
      <c r="G117" s="1071"/>
      <c r="H117" s="1071"/>
      <c r="I117" s="1071"/>
      <c r="J117" s="1071"/>
      <c r="K117" s="1071"/>
      <c r="L117" s="1072"/>
      <c r="M117" s="1204"/>
      <c r="N117" s="1204"/>
      <c r="O117" s="1204"/>
      <c r="P117" s="1204"/>
      <c r="Q117" s="1205" t="s">
        <v>630</v>
      </c>
      <c r="R117" s="1205"/>
      <c r="S117" s="1205"/>
      <c r="T117" s="1205"/>
      <c r="U117" s="1206"/>
      <c r="V117" s="1207"/>
      <c r="W117" s="1207"/>
      <c r="X117" s="1207"/>
      <c r="Y117" s="1207"/>
      <c r="Z117" s="1207"/>
      <c r="AA117" s="1207"/>
      <c r="AB117" s="1207"/>
      <c r="AC117" s="1207"/>
      <c r="AD117" s="1207"/>
      <c r="AE117" s="1207"/>
      <c r="AF117" s="1208"/>
    </row>
    <row r="118" spans="1:34" ht="26.25" customHeight="1">
      <c r="A118" s="114" t="s">
        <v>625</v>
      </c>
      <c r="B118" s="1070" t="s">
        <v>627</v>
      </c>
      <c r="C118" s="1071"/>
      <c r="D118" s="1071"/>
      <c r="E118" s="1071"/>
      <c r="F118" s="1071"/>
      <c r="G118" s="1071"/>
      <c r="H118" s="1071"/>
      <c r="I118" s="1071"/>
      <c r="J118" s="1071"/>
      <c r="K118" s="1071"/>
      <c r="L118" s="1072"/>
      <c r="M118" s="1204"/>
      <c r="N118" s="1204"/>
      <c r="O118" s="1204"/>
      <c r="P118" s="1204"/>
      <c r="Q118" s="1205" t="s">
        <v>576</v>
      </c>
      <c r="R118" s="1205"/>
      <c r="S118" s="1205"/>
      <c r="T118" s="1205"/>
      <c r="U118" s="1206"/>
      <c r="V118" s="1207"/>
      <c r="W118" s="1207"/>
      <c r="X118" s="1207"/>
      <c r="Y118" s="1207"/>
      <c r="Z118" s="1207"/>
      <c r="AA118" s="1207"/>
      <c r="AB118" s="1207"/>
      <c r="AC118" s="1207"/>
      <c r="AD118" s="1207"/>
      <c r="AE118" s="1207"/>
      <c r="AF118" s="1208"/>
    </row>
    <row r="119" spans="1:34" ht="9.75" customHeight="1">
      <c r="A119" s="333"/>
      <c r="B119" s="110"/>
      <c r="C119" s="110"/>
      <c r="D119" s="110"/>
      <c r="E119" s="110"/>
      <c r="F119" s="110"/>
      <c r="G119" s="110"/>
      <c r="H119" s="110"/>
      <c r="I119" s="110"/>
      <c r="J119" s="110"/>
      <c r="K119" s="110"/>
      <c r="L119" s="110"/>
      <c r="M119" s="110"/>
      <c r="N119" s="110"/>
      <c r="O119" s="112"/>
      <c r="P119" s="112"/>
      <c r="Q119" s="112"/>
      <c r="R119" s="112"/>
      <c r="S119" s="111"/>
      <c r="T119" s="111"/>
      <c r="U119" s="111"/>
      <c r="V119" s="111"/>
      <c r="W119" s="348"/>
      <c r="X119" s="348"/>
      <c r="Y119" s="348"/>
      <c r="Z119" s="348"/>
      <c r="AA119" s="320"/>
      <c r="AB119" s="320"/>
      <c r="AC119" s="320"/>
      <c r="AD119" s="320"/>
      <c r="AE119" s="320"/>
      <c r="AF119" s="320"/>
    </row>
    <row r="120" spans="1:34" ht="11.25" customHeight="1">
      <c r="A120" s="1098" t="s">
        <v>305</v>
      </c>
      <c r="B120" s="1098"/>
      <c r="C120" s="1098"/>
      <c r="D120" s="1098"/>
      <c r="E120" s="1098"/>
      <c r="F120" s="1098"/>
      <c r="G120" s="1098"/>
      <c r="H120" s="1098"/>
      <c r="I120" s="1098"/>
      <c r="J120" s="1098"/>
      <c r="K120" s="1098"/>
      <c r="L120" s="1098"/>
      <c r="M120" s="1098"/>
      <c r="N120" s="397"/>
      <c r="O120" s="112"/>
      <c r="P120" s="112"/>
      <c r="Q120" s="112"/>
      <c r="R120" s="112"/>
      <c r="S120" s="348"/>
      <c r="T120" s="348"/>
      <c r="U120" s="348"/>
      <c r="V120" s="348"/>
      <c r="W120" s="348"/>
      <c r="X120" s="348"/>
      <c r="Y120" s="348"/>
      <c r="Z120" s="348"/>
      <c r="AA120" s="348"/>
      <c r="AB120" s="348"/>
      <c r="AC120" s="348"/>
      <c r="AD120" s="348"/>
      <c r="AE120" s="348"/>
      <c r="AF120" s="348"/>
    </row>
    <row r="121" spans="1:34" ht="39.75" customHeight="1">
      <c r="A121" s="114" t="s">
        <v>5</v>
      </c>
      <c r="B121" s="1178" t="s">
        <v>283</v>
      </c>
      <c r="C121" s="1179"/>
      <c r="D121" s="1179"/>
      <c r="E121" s="1179"/>
      <c r="F121" s="1179"/>
      <c r="G121" s="1179"/>
      <c r="H121" s="1179"/>
      <c r="I121" s="1179"/>
      <c r="J121" s="1179"/>
      <c r="K121" s="1179"/>
      <c r="L121" s="1180"/>
      <c r="M121" s="1181" t="s">
        <v>284</v>
      </c>
      <c r="N121" s="1181"/>
      <c r="O121" s="1181"/>
      <c r="P121" s="1181"/>
      <c r="Q121" s="1181" t="s">
        <v>340</v>
      </c>
      <c r="R121" s="1181"/>
      <c r="S121" s="1181"/>
      <c r="T121" s="1181"/>
      <c r="U121" s="1179" t="s">
        <v>285</v>
      </c>
      <c r="V121" s="1179"/>
      <c r="W121" s="1179"/>
      <c r="X121" s="1179"/>
      <c r="Y121" s="1179"/>
      <c r="Z121" s="1179"/>
      <c r="AA121" s="1179"/>
      <c r="AB121" s="1179"/>
      <c r="AC121" s="1179"/>
      <c r="AD121" s="1179"/>
      <c r="AE121" s="1179"/>
      <c r="AF121" s="1180"/>
    </row>
    <row r="122" spans="1:34" s="113" customFormat="1" ht="26.25" customHeight="1">
      <c r="A122" s="109" t="s">
        <v>9</v>
      </c>
      <c r="B122" s="1083"/>
      <c r="C122" s="1084"/>
      <c r="D122" s="1084"/>
      <c r="E122" s="1084"/>
      <c r="F122" s="1084"/>
      <c r="G122" s="1084"/>
      <c r="H122" s="1084"/>
      <c r="I122" s="1084"/>
      <c r="J122" s="1084"/>
      <c r="K122" s="1084"/>
      <c r="L122" s="1085"/>
      <c r="M122" s="1086"/>
      <c r="N122" s="1086"/>
      <c r="O122" s="1086"/>
      <c r="P122" s="1086"/>
      <c r="Q122" s="1154"/>
      <c r="R122" s="1154"/>
      <c r="S122" s="1154"/>
      <c r="T122" s="1154"/>
      <c r="U122" s="1083"/>
      <c r="V122" s="1084"/>
      <c r="W122" s="1084"/>
      <c r="X122" s="1084"/>
      <c r="Y122" s="1084"/>
      <c r="Z122" s="1084"/>
      <c r="AA122" s="1084"/>
      <c r="AB122" s="1084"/>
      <c r="AC122" s="1084"/>
      <c r="AD122" s="1084"/>
      <c r="AE122" s="1084"/>
      <c r="AF122" s="1085"/>
      <c r="AG122" s="50"/>
      <c r="AH122" s="50"/>
    </row>
    <row r="123" spans="1:34" s="113" customFormat="1" ht="26.25" customHeight="1">
      <c r="A123" s="109" t="s">
        <v>11</v>
      </c>
      <c r="B123" s="1083"/>
      <c r="C123" s="1084"/>
      <c r="D123" s="1084"/>
      <c r="E123" s="1084"/>
      <c r="F123" s="1084"/>
      <c r="G123" s="1084"/>
      <c r="H123" s="1084"/>
      <c r="I123" s="1084"/>
      <c r="J123" s="1084"/>
      <c r="K123" s="1084"/>
      <c r="L123" s="1085"/>
      <c r="M123" s="1086"/>
      <c r="N123" s="1086"/>
      <c r="O123" s="1086"/>
      <c r="P123" s="1086"/>
      <c r="Q123" s="1154"/>
      <c r="R123" s="1154"/>
      <c r="S123" s="1154"/>
      <c r="T123" s="1154"/>
      <c r="U123" s="1083"/>
      <c r="V123" s="1084"/>
      <c r="W123" s="1084"/>
      <c r="X123" s="1084"/>
      <c r="Y123" s="1084"/>
      <c r="Z123" s="1084"/>
      <c r="AA123" s="1084"/>
      <c r="AB123" s="1084"/>
      <c r="AC123" s="1084"/>
      <c r="AD123" s="1084"/>
      <c r="AE123" s="1084"/>
      <c r="AF123" s="1085"/>
      <c r="AG123" s="50"/>
      <c r="AH123" s="50"/>
    </row>
    <row r="124" spans="1:34" s="113" customFormat="1" ht="26.25" customHeight="1">
      <c r="A124" s="420" t="s">
        <v>6</v>
      </c>
      <c r="B124" s="1083"/>
      <c r="C124" s="1084"/>
      <c r="D124" s="1084"/>
      <c r="E124" s="1084"/>
      <c r="F124" s="1084"/>
      <c r="G124" s="1084"/>
      <c r="H124" s="1084"/>
      <c r="I124" s="1084"/>
      <c r="J124" s="1084"/>
      <c r="K124" s="1084"/>
      <c r="L124" s="1085"/>
      <c r="M124" s="1086"/>
      <c r="N124" s="1086"/>
      <c r="O124" s="1086"/>
      <c r="P124" s="1086"/>
      <c r="Q124" s="1154"/>
      <c r="R124" s="1154"/>
      <c r="S124" s="1154"/>
      <c r="T124" s="1154"/>
      <c r="U124" s="1083"/>
      <c r="V124" s="1084"/>
      <c r="W124" s="1084"/>
      <c r="X124" s="1084"/>
      <c r="Y124" s="1084"/>
      <c r="Z124" s="1084"/>
      <c r="AA124" s="1084"/>
      <c r="AB124" s="1084"/>
      <c r="AC124" s="1084"/>
      <c r="AD124" s="1084"/>
      <c r="AE124" s="1084"/>
      <c r="AF124" s="1085"/>
      <c r="AG124" s="378"/>
      <c r="AH124" s="378"/>
    </row>
    <row r="125" spans="1:34" ht="1.35" customHeight="1">
      <c r="A125" s="1077"/>
      <c r="B125" s="1078"/>
      <c r="C125" s="1078"/>
      <c r="D125" s="1078"/>
      <c r="E125" s="1078"/>
      <c r="F125" s="1078"/>
      <c r="G125" s="1078"/>
      <c r="H125" s="1078"/>
      <c r="I125" s="1078"/>
      <c r="J125" s="1078"/>
      <c r="K125" s="1078"/>
      <c r="L125" s="1078"/>
      <c r="M125" s="1078"/>
      <c r="N125" s="1078"/>
      <c r="O125" s="1078"/>
      <c r="P125" s="1078"/>
      <c r="Q125" s="1078"/>
      <c r="R125" s="1078"/>
      <c r="S125" s="1078"/>
      <c r="T125" s="1078"/>
      <c r="U125" s="1078"/>
      <c r="V125" s="1078"/>
      <c r="W125" s="1078"/>
      <c r="X125" s="1078"/>
      <c r="Y125" s="1078"/>
      <c r="Z125" s="1078"/>
      <c r="AA125" s="1078"/>
      <c r="AB125" s="1078"/>
      <c r="AC125" s="1078"/>
      <c r="AD125" s="1078"/>
      <c r="AE125" s="1078"/>
      <c r="AF125" s="1079"/>
    </row>
    <row r="126" spans="1:34" ht="12" customHeight="1">
      <c r="A126" s="1080"/>
      <c r="B126" s="1081"/>
      <c r="C126" s="1081"/>
      <c r="D126" s="1081"/>
      <c r="E126" s="1081"/>
      <c r="F126" s="1081"/>
      <c r="G126" s="1081"/>
      <c r="H126" s="1081"/>
      <c r="I126" s="1081"/>
      <c r="J126" s="1081"/>
      <c r="K126" s="1081"/>
      <c r="L126" s="1081"/>
      <c r="M126" s="1081"/>
      <c r="N126" s="1081"/>
      <c r="O126" s="1081"/>
      <c r="P126" s="1081"/>
      <c r="Q126" s="1081"/>
      <c r="R126" s="1081"/>
      <c r="S126" s="1081"/>
      <c r="T126" s="1081"/>
      <c r="U126" s="1081"/>
      <c r="V126" s="1081"/>
      <c r="W126" s="1081"/>
      <c r="X126" s="1081"/>
      <c r="Y126" s="1081"/>
      <c r="Z126" s="1081"/>
      <c r="AA126" s="1081"/>
      <c r="AB126" s="1081"/>
      <c r="AC126" s="1081"/>
      <c r="AD126" s="1081"/>
      <c r="AE126" s="1081"/>
      <c r="AF126" s="1082"/>
      <c r="AH126" s="497" t="s">
        <v>703</v>
      </c>
    </row>
    <row r="127" spans="1:34" s="117" customFormat="1" ht="14.25" customHeight="1">
      <c r="A127" s="1055" t="s">
        <v>306</v>
      </c>
      <c r="B127" s="1055"/>
      <c r="C127" s="1055"/>
      <c r="D127" s="1055"/>
      <c r="E127" s="1055"/>
      <c r="F127" s="1055"/>
      <c r="G127" s="1055"/>
      <c r="H127" s="1055"/>
      <c r="I127" s="1055"/>
      <c r="J127" s="1055"/>
      <c r="K127" s="1055"/>
      <c r="L127" s="1055"/>
      <c r="M127" s="1055"/>
      <c r="N127" s="1055"/>
      <c r="O127" s="1055"/>
      <c r="P127" s="1055"/>
      <c r="Q127" s="1055"/>
      <c r="R127" s="1055"/>
      <c r="S127" s="1055"/>
      <c r="T127" s="1055"/>
      <c r="U127" s="1055"/>
      <c r="V127" s="1055"/>
      <c r="W127" s="1055"/>
      <c r="X127" s="1055"/>
      <c r="Y127" s="1055"/>
      <c r="Z127" s="1055"/>
      <c r="AA127" s="1055"/>
      <c r="AB127" s="1055"/>
      <c r="AC127" s="1055"/>
      <c r="AD127" s="1055"/>
      <c r="AE127" s="1055"/>
      <c r="AF127" s="1055"/>
      <c r="AG127" s="528"/>
      <c r="AH127" s="506" t="s">
        <v>704</v>
      </c>
    </row>
    <row r="128" spans="1:34" s="117" customFormat="1" ht="2.25" customHeight="1">
      <c r="A128" s="102"/>
      <c r="B128" s="104"/>
      <c r="C128" s="104"/>
      <c r="D128" s="104"/>
      <c r="E128" s="104"/>
      <c r="F128" s="104"/>
      <c r="G128" s="104"/>
      <c r="H128" s="104"/>
      <c r="I128" s="104"/>
      <c r="J128" s="104"/>
      <c r="K128" s="104"/>
      <c r="L128" s="104"/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  <c r="AD128" s="104"/>
      <c r="AE128" s="104"/>
      <c r="AF128" s="104"/>
      <c r="AG128" s="1073"/>
      <c r="AH128" s="1073"/>
    </row>
    <row r="129" spans="1:34" s="119" customFormat="1" ht="9.75" customHeight="1">
      <c r="A129" s="1067" t="s">
        <v>203</v>
      </c>
      <c r="B129" s="1067"/>
      <c r="C129" s="1067"/>
      <c r="D129" s="1067"/>
      <c r="E129" s="1067"/>
      <c r="F129" s="1067"/>
      <c r="G129" s="1067"/>
      <c r="H129" s="1067" t="s">
        <v>204</v>
      </c>
      <c r="I129" s="1067"/>
      <c r="J129" s="1067"/>
      <c r="K129" s="1067"/>
      <c r="L129" s="1067"/>
      <c r="M129" s="1067"/>
      <c r="N129" s="1067"/>
      <c r="O129" s="1067" t="s">
        <v>205</v>
      </c>
      <c r="P129" s="1067"/>
      <c r="Q129" s="1067"/>
      <c r="R129" s="1067"/>
      <c r="S129" s="1067"/>
      <c r="T129" s="1067"/>
      <c r="U129" s="1067"/>
      <c r="V129" s="1067"/>
      <c r="W129" s="1059" t="s">
        <v>206</v>
      </c>
      <c r="X129" s="1060"/>
      <c r="Y129" s="1060"/>
      <c r="Z129" s="1060"/>
      <c r="AA129" s="1060"/>
      <c r="AB129" s="1060"/>
      <c r="AC129" s="1060"/>
      <c r="AD129" s="1060"/>
      <c r="AE129" s="1060"/>
      <c r="AF129" s="1061"/>
      <c r="AG129" s="1073"/>
      <c r="AH129" s="1073"/>
    </row>
    <row r="130" spans="1:34" ht="15" customHeight="1">
      <c r="A130" s="1068" t="s">
        <v>70</v>
      </c>
      <c r="B130" s="1068"/>
      <c r="C130" s="1068"/>
      <c r="D130" s="1068"/>
      <c r="E130" s="1068"/>
      <c r="F130" s="1068"/>
      <c r="G130" s="1068"/>
      <c r="H130" s="1062" t="s">
        <v>86</v>
      </c>
      <c r="I130" s="1063"/>
      <c r="J130" s="1063"/>
      <c r="K130" s="1063"/>
      <c r="L130" s="1063"/>
      <c r="M130" s="1063"/>
      <c r="N130" s="1064"/>
      <c r="O130" s="1062"/>
      <c r="P130" s="1063"/>
      <c r="Q130" s="1063"/>
      <c r="R130" s="1063"/>
      <c r="S130" s="1063"/>
      <c r="T130" s="1063"/>
      <c r="U130" s="1063"/>
      <c r="V130" s="1064"/>
      <c r="W130" s="1062"/>
      <c r="X130" s="1063"/>
      <c r="Y130" s="1063"/>
      <c r="Z130" s="1063"/>
      <c r="AA130" s="1063"/>
      <c r="AB130" s="1063"/>
      <c r="AC130" s="1063"/>
      <c r="AD130" s="1063"/>
      <c r="AE130" s="1063"/>
      <c r="AF130" s="1064"/>
      <c r="AG130" s="1073"/>
      <c r="AH130" s="1073"/>
    </row>
    <row r="131" spans="1:34" s="123" customFormat="1" ht="12.75" customHeight="1">
      <c r="A131" s="1059" t="s">
        <v>210</v>
      </c>
      <c r="B131" s="1060"/>
      <c r="C131" s="1060"/>
      <c r="D131" s="1060"/>
      <c r="E131" s="1060"/>
      <c r="F131" s="1060"/>
      <c r="G131" s="1061"/>
      <c r="H131" s="120" t="s">
        <v>209</v>
      </c>
      <c r="I131" s="121"/>
      <c r="J131" s="121"/>
      <c r="K131" s="121"/>
      <c r="L131" s="121"/>
      <c r="M131" s="121"/>
      <c r="N131" s="122"/>
      <c r="O131" s="1059" t="s">
        <v>208</v>
      </c>
      <c r="P131" s="1060"/>
      <c r="Q131" s="1060"/>
      <c r="R131" s="1060"/>
      <c r="S131" s="1060"/>
      <c r="T131" s="1060"/>
      <c r="U131" s="1060"/>
      <c r="V131" s="1061"/>
      <c r="W131" s="1059" t="s">
        <v>308</v>
      </c>
      <c r="X131" s="1060"/>
      <c r="Y131" s="1060"/>
      <c r="Z131" s="1060"/>
      <c r="AA131" s="1060"/>
      <c r="AB131" s="1060"/>
      <c r="AC131" s="1060"/>
      <c r="AD131" s="1060"/>
      <c r="AE131" s="1060"/>
      <c r="AF131" s="1061"/>
      <c r="AG131" s="1073"/>
      <c r="AH131" s="1073"/>
    </row>
    <row r="132" spans="1:34" ht="15" customHeight="1">
      <c r="A132" s="1062"/>
      <c r="B132" s="1063"/>
      <c r="C132" s="1063"/>
      <c r="D132" s="1063"/>
      <c r="E132" s="1063"/>
      <c r="F132" s="1063"/>
      <c r="G132" s="1064"/>
      <c r="H132" s="1062"/>
      <c r="I132" s="1063"/>
      <c r="J132" s="1063"/>
      <c r="K132" s="1063"/>
      <c r="L132" s="1063"/>
      <c r="M132" s="1063"/>
      <c r="N132" s="1064"/>
      <c r="O132" s="1062"/>
      <c r="P132" s="1063"/>
      <c r="Q132" s="1063"/>
      <c r="R132" s="1063"/>
      <c r="S132" s="1063"/>
      <c r="T132" s="1063"/>
      <c r="U132" s="1063"/>
      <c r="V132" s="1064"/>
      <c r="W132" s="1062"/>
      <c r="X132" s="1063"/>
      <c r="Y132" s="1063"/>
      <c r="Z132" s="1063"/>
      <c r="AA132" s="1063"/>
      <c r="AB132" s="1063"/>
      <c r="AC132" s="1063"/>
      <c r="AD132" s="1063"/>
      <c r="AE132" s="1063"/>
      <c r="AF132" s="1064"/>
      <c r="AG132" s="1073"/>
      <c r="AH132" s="1073"/>
    </row>
    <row r="133" spans="1:34" s="124" customFormat="1" ht="11.25" customHeight="1">
      <c r="A133" s="1056" t="s">
        <v>211</v>
      </c>
      <c r="B133" s="1057"/>
      <c r="C133" s="1057"/>
      <c r="D133" s="1057"/>
      <c r="E133" s="1057"/>
      <c r="F133" s="1057"/>
      <c r="G133" s="1058"/>
      <c r="H133" s="1056" t="s">
        <v>212</v>
      </c>
      <c r="I133" s="1057"/>
      <c r="J133" s="1057"/>
      <c r="K133" s="1057"/>
      <c r="L133" s="1057"/>
      <c r="M133" s="1057"/>
      <c r="N133" s="1058"/>
      <c r="O133" s="1065"/>
      <c r="P133" s="1066"/>
      <c r="Q133" s="1066"/>
      <c r="R133" s="1066"/>
      <c r="S133" s="1066"/>
      <c r="T133" s="1066"/>
      <c r="U133" s="1066"/>
      <c r="V133" s="1066"/>
      <c r="W133" s="1066"/>
      <c r="X133" s="1066"/>
      <c r="Y133" s="1066"/>
      <c r="Z133" s="1066"/>
      <c r="AA133" s="1066"/>
      <c r="AB133" s="1066"/>
      <c r="AC133" s="1066"/>
      <c r="AD133" s="1066"/>
      <c r="AE133" s="1066"/>
      <c r="AF133" s="1066"/>
      <c r="AG133" s="1074"/>
      <c r="AH133" s="1074"/>
    </row>
    <row r="134" spans="1:34" s="125" customFormat="1" ht="15" customHeight="1">
      <c r="A134" s="1062"/>
      <c r="B134" s="1063"/>
      <c r="C134" s="1063"/>
      <c r="D134" s="1063"/>
      <c r="E134" s="1063"/>
      <c r="F134" s="1063"/>
      <c r="G134" s="1064"/>
      <c r="H134" s="1062"/>
      <c r="I134" s="1063"/>
      <c r="J134" s="1063"/>
      <c r="K134" s="1063"/>
      <c r="L134" s="1063"/>
      <c r="M134" s="1063"/>
      <c r="N134" s="1064"/>
      <c r="O134" s="1075"/>
      <c r="P134" s="1076"/>
      <c r="Q134" s="1076"/>
      <c r="R134" s="1076"/>
      <c r="S134" s="1076"/>
      <c r="T134" s="1076"/>
      <c r="U134" s="1076"/>
      <c r="V134" s="1076"/>
      <c r="W134" s="1076"/>
      <c r="X134" s="1076"/>
      <c r="Y134" s="1076"/>
      <c r="Z134" s="1076"/>
      <c r="AA134" s="1076"/>
      <c r="AB134" s="1076"/>
      <c r="AC134" s="1076"/>
      <c r="AD134" s="1076"/>
      <c r="AE134" s="1076"/>
      <c r="AF134" s="1076"/>
      <c r="AG134" s="1074"/>
      <c r="AH134" s="1074"/>
    </row>
    <row r="135" spans="1:34" s="119" customFormat="1" ht="3" customHeight="1">
      <c r="A135" s="120"/>
      <c r="B135" s="121"/>
      <c r="C135" s="121"/>
      <c r="D135" s="121"/>
      <c r="E135" s="121"/>
      <c r="F135" s="121"/>
      <c r="G135" s="121"/>
      <c r="H135" s="121"/>
      <c r="I135" s="121"/>
      <c r="J135" s="121"/>
      <c r="K135" s="121"/>
      <c r="L135" s="308"/>
      <c r="M135" s="308"/>
      <c r="N135" s="308"/>
      <c r="O135" s="126"/>
      <c r="P135" s="127"/>
      <c r="Q135" s="127"/>
      <c r="R135" s="127"/>
      <c r="S135" s="127"/>
      <c r="T135" s="127"/>
      <c r="U135" s="127"/>
      <c r="V135" s="127"/>
      <c r="W135" s="127"/>
      <c r="X135" s="127"/>
      <c r="Y135" s="127"/>
      <c r="Z135" s="127"/>
      <c r="AA135" s="127"/>
      <c r="AB135" s="127"/>
      <c r="AC135" s="127"/>
      <c r="AD135" s="127"/>
      <c r="AE135" s="127"/>
      <c r="AF135" s="127"/>
      <c r="AG135" s="1074"/>
      <c r="AH135" s="1074"/>
    </row>
    <row r="136" spans="1:34" s="119" customFormat="1" ht="15" customHeight="1">
      <c r="A136" s="622" t="s">
        <v>803</v>
      </c>
      <c r="B136" s="128"/>
      <c r="C136" s="128"/>
      <c r="D136" s="128"/>
      <c r="E136" s="128"/>
      <c r="F136" s="128"/>
      <c r="G136" s="128"/>
      <c r="H136" s="128"/>
      <c r="I136" s="128"/>
      <c r="J136" s="128"/>
      <c r="K136" s="1052" t="s">
        <v>86</v>
      </c>
      <c r="L136" s="1053"/>
      <c r="M136" s="1054"/>
      <c r="N136" s="118"/>
      <c r="O136" s="126"/>
      <c r="P136" s="127"/>
      <c r="Q136" s="127"/>
      <c r="R136" s="127"/>
      <c r="S136" s="127"/>
      <c r="T136" s="127"/>
      <c r="U136" s="127"/>
      <c r="V136" s="127"/>
      <c r="W136" s="127"/>
      <c r="X136" s="127"/>
      <c r="Y136" s="127"/>
      <c r="Z136" s="127"/>
      <c r="AA136" s="127"/>
      <c r="AB136" s="127"/>
      <c r="AC136" s="127"/>
      <c r="AD136" s="127"/>
      <c r="AE136" s="127"/>
      <c r="AF136" s="127"/>
      <c r="AG136" s="129"/>
      <c r="AH136" s="129"/>
    </row>
    <row r="137" spans="1:34" ht="3" customHeight="1">
      <c r="A137" s="130"/>
      <c r="B137" s="131"/>
      <c r="C137" s="131"/>
      <c r="D137" s="131"/>
      <c r="E137" s="131"/>
      <c r="F137" s="131"/>
      <c r="G137" s="131"/>
      <c r="H137" s="131"/>
      <c r="I137" s="131"/>
      <c r="J137" s="131"/>
      <c r="K137" s="131"/>
      <c r="L137" s="132"/>
      <c r="M137" s="132"/>
      <c r="N137" s="132"/>
      <c r="O137" s="39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  <c r="AD137" s="104"/>
      <c r="AE137" s="104"/>
      <c r="AF137" s="104"/>
      <c r="AG137" s="351"/>
      <c r="AH137" s="351"/>
    </row>
    <row r="138" spans="1:34" ht="2.25" customHeight="1">
      <c r="A138" s="112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U138" s="112"/>
      <c r="V138" s="112"/>
      <c r="W138" s="11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351"/>
      <c r="AH138" s="351"/>
    </row>
    <row r="139" spans="1:34" s="117" customFormat="1" ht="25.5" customHeight="1">
      <c r="A139" s="1078" t="s">
        <v>877</v>
      </c>
      <c r="B139" s="1078"/>
      <c r="C139" s="1078"/>
      <c r="D139" s="1078"/>
      <c r="E139" s="1078"/>
      <c r="F139" s="1078"/>
      <c r="G139" s="1078"/>
      <c r="H139" s="1078"/>
      <c r="I139" s="1078"/>
      <c r="J139" s="1078"/>
      <c r="K139" s="1078"/>
      <c r="L139" s="1078"/>
      <c r="M139" s="1078"/>
      <c r="N139" s="1078"/>
      <c r="O139" s="1078"/>
      <c r="P139" s="1078"/>
      <c r="Q139" s="1078"/>
      <c r="R139" s="1078"/>
      <c r="S139" s="1078"/>
      <c r="T139" s="1078"/>
      <c r="U139" s="1078"/>
      <c r="V139" s="1078"/>
      <c r="W139" s="1078"/>
      <c r="X139" s="1078"/>
      <c r="Y139" s="1078"/>
      <c r="Z139" s="1078"/>
      <c r="AA139" s="1078"/>
      <c r="AB139" s="1078"/>
      <c r="AC139" s="1078"/>
      <c r="AD139" s="1078"/>
      <c r="AE139" s="1078"/>
      <c r="AF139" s="1078"/>
      <c r="AG139" s="351"/>
      <c r="AH139" s="351"/>
    </row>
    <row r="140" spans="1:34" s="117" customFormat="1" ht="2.25" customHeight="1">
      <c r="A140" s="102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104"/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  <c r="AD140" s="104"/>
      <c r="AE140" s="104"/>
      <c r="AF140" s="104"/>
      <c r="AG140" s="351"/>
      <c r="AH140" s="351"/>
    </row>
    <row r="141" spans="1:34" s="119" customFormat="1" ht="9.75" customHeight="1">
      <c r="A141" s="1067" t="s">
        <v>311</v>
      </c>
      <c r="B141" s="1067"/>
      <c r="C141" s="1067"/>
      <c r="D141" s="1067"/>
      <c r="E141" s="1067"/>
      <c r="F141" s="1067"/>
      <c r="G141" s="1067"/>
      <c r="H141" s="1067" t="s">
        <v>312</v>
      </c>
      <c r="I141" s="1067"/>
      <c r="J141" s="1067"/>
      <c r="K141" s="1067"/>
      <c r="L141" s="1067"/>
      <c r="M141" s="1067"/>
      <c r="N141" s="1067"/>
      <c r="O141" s="1067" t="s">
        <v>313</v>
      </c>
      <c r="P141" s="1067"/>
      <c r="Q141" s="1067"/>
      <c r="R141" s="1067"/>
      <c r="S141" s="1067"/>
      <c r="T141" s="1067"/>
      <c r="U141" s="1067"/>
      <c r="V141" s="1067"/>
      <c r="W141" s="1059" t="s">
        <v>314</v>
      </c>
      <c r="X141" s="1060"/>
      <c r="Y141" s="1060"/>
      <c r="Z141" s="1060"/>
      <c r="AA141" s="1060"/>
      <c r="AB141" s="1060"/>
      <c r="AC141" s="1060"/>
      <c r="AD141" s="1060"/>
      <c r="AE141" s="1060"/>
      <c r="AF141" s="1061"/>
      <c r="AG141" s="351"/>
      <c r="AH141" s="351"/>
    </row>
    <row r="142" spans="1:34" ht="15" customHeight="1">
      <c r="A142" s="1068" t="s">
        <v>70</v>
      </c>
      <c r="B142" s="1068"/>
      <c r="C142" s="1068"/>
      <c r="D142" s="1068"/>
      <c r="E142" s="1068"/>
      <c r="F142" s="1068"/>
      <c r="G142" s="1068"/>
      <c r="H142" s="1193" t="s">
        <v>86</v>
      </c>
      <c r="I142" s="1193"/>
      <c r="J142" s="1193"/>
      <c r="K142" s="1193"/>
      <c r="L142" s="1193"/>
      <c r="M142" s="1193"/>
      <c r="N142" s="1193"/>
      <c r="O142" s="1193"/>
      <c r="P142" s="1193"/>
      <c r="Q142" s="1193"/>
      <c r="R142" s="1193"/>
      <c r="S142" s="1193"/>
      <c r="T142" s="1193"/>
      <c r="U142" s="1193"/>
      <c r="V142" s="1193"/>
      <c r="W142" s="1062"/>
      <c r="X142" s="1063"/>
      <c r="Y142" s="1063"/>
      <c r="Z142" s="1063"/>
      <c r="AA142" s="1063"/>
      <c r="AB142" s="1063"/>
      <c r="AC142" s="1063"/>
      <c r="AD142" s="1063"/>
      <c r="AE142" s="1063"/>
      <c r="AF142" s="1064"/>
      <c r="AG142" s="351"/>
      <c r="AH142" s="351"/>
    </row>
    <row r="143" spans="1:34" s="123" customFormat="1" ht="12.75" customHeight="1">
      <c r="A143" s="1059" t="s">
        <v>315</v>
      </c>
      <c r="B143" s="1060"/>
      <c r="C143" s="1060"/>
      <c r="D143" s="1060"/>
      <c r="E143" s="1060"/>
      <c r="F143" s="1060"/>
      <c r="G143" s="1061"/>
      <c r="H143" s="1059" t="s">
        <v>316</v>
      </c>
      <c r="I143" s="1060"/>
      <c r="J143" s="1060"/>
      <c r="K143" s="1060"/>
      <c r="L143" s="1060"/>
      <c r="M143" s="1060"/>
      <c r="N143" s="1060"/>
      <c r="O143" s="1059" t="s">
        <v>307</v>
      </c>
      <c r="P143" s="1060"/>
      <c r="Q143" s="1060"/>
      <c r="R143" s="1060"/>
      <c r="S143" s="1060"/>
      <c r="T143" s="1060"/>
      <c r="U143" s="1060"/>
      <c r="V143" s="1061"/>
      <c r="W143" s="1059" t="s">
        <v>317</v>
      </c>
      <c r="X143" s="1060"/>
      <c r="Y143" s="1060"/>
      <c r="Z143" s="1060"/>
      <c r="AA143" s="1060"/>
      <c r="AB143" s="1060"/>
      <c r="AC143" s="1060"/>
      <c r="AD143" s="1060"/>
      <c r="AE143" s="1060"/>
      <c r="AF143" s="1061"/>
      <c r="AG143" s="351"/>
      <c r="AH143" s="351"/>
    </row>
    <row r="144" spans="1:34" ht="15" customHeight="1">
      <c r="A144" s="1062"/>
      <c r="B144" s="1063"/>
      <c r="C144" s="1063"/>
      <c r="D144" s="1063"/>
      <c r="E144" s="1063"/>
      <c r="F144" s="1063"/>
      <c r="G144" s="1064"/>
      <c r="H144" s="1062"/>
      <c r="I144" s="1063"/>
      <c r="J144" s="1063"/>
      <c r="K144" s="1063"/>
      <c r="L144" s="1063"/>
      <c r="M144" s="1063"/>
      <c r="N144" s="1063"/>
      <c r="O144" s="1062"/>
      <c r="P144" s="1063"/>
      <c r="Q144" s="1063"/>
      <c r="R144" s="1063"/>
      <c r="S144" s="1063"/>
      <c r="T144" s="1063"/>
      <c r="U144" s="1063"/>
      <c r="V144" s="1064"/>
      <c r="W144" s="1062"/>
      <c r="X144" s="1063"/>
      <c r="Y144" s="1063"/>
      <c r="Z144" s="1063"/>
      <c r="AA144" s="1063"/>
      <c r="AB144" s="1063"/>
      <c r="AC144" s="1063"/>
      <c r="AD144" s="1063"/>
      <c r="AE144" s="1063"/>
      <c r="AF144" s="1064"/>
      <c r="AG144" s="351"/>
      <c r="AH144" s="351"/>
    </row>
    <row r="145" spans="1:34" s="124" customFormat="1" ht="11.25" customHeight="1">
      <c r="A145" s="1059" t="s">
        <v>318</v>
      </c>
      <c r="B145" s="1060"/>
      <c r="C145" s="1060"/>
      <c r="D145" s="1060"/>
      <c r="E145" s="1060"/>
      <c r="F145" s="1060"/>
      <c r="G145" s="1061"/>
      <c r="H145" s="1059" t="s">
        <v>319</v>
      </c>
      <c r="I145" s="1060"/>
      <c r="J145" s="1060"/>
      <c r="K145" s="1060"/>
      <c r="L145" s="1060"/>
      <c r="M145" s="1060"/>
      <c r="N145" s="1060"/>
      <c r="O145" s="133"/>
      <c r="P145" s="134"/>
      <c r="Q145" s="134"/>
      <c r="R145" s="134"/>
      <c r="S145" s="1209"/>
      <c r="T145" s="1209"/>
      <c r="U145" s="1209"/>
      <c r="V145" s="1209"/>
      <c r="W145" s="1209"/>
      <c r="X145" s="1209"/>
      <c r="Y145" s="1209"/>
      <c r="Z145" s="1209"/>
      <c r="AA145" s="1209"/>
      <c r="AB145" s="1209"/>
      <c r="AC145" s="1209"/>
      <c r="AD145" s="1209"/>
      <c r="AE145" s="1209"/>
      <c r="AF145" s="1209"/>
      <c r="AG145" s="351"/>
      <c r="AH145" s="351"/>
    </row>
    <row r="146" spans="1:34" s="125" customFormat="1" ht="15" customHeight="1">
      <c r="A146" s="1062"/>
      <c r="B146" s="1063"/>
      <c r="C146" s="1063"/>
      <c r="D146" s="1063"/>
      <c r="E146" s="1063"/>
      <c r="F146" s="1063"/>
      <c r="G146" s="1064"/>
      <c r="H146" s="1062"/>
      <c r="I146" s="1063"/>
      <c r="J146" s="1063"/>
      <c r="K146" s="1063"/>
      <c r="L146" s="1063"/>
      <c r="M146" s="1063"/>
      <c r="N146" s="1063"/>
      <c r="O146" s="135"/>
      <c r="P146" s="136"/>
      <c r="Q146" s="136"/>
      <c r="R146" s="136"/>
      <c r="S146" s="1092"/>
      <c r="T146" s="1092"/>
      <c r="U146" s="1092"/>
      <c r="V146" s="1092"/>
      <c r="W146" s="1092"/>
      <c r="X146" s="1092"/>
      <c r="Y146" s="1092"/>
      <c r="Z146" s="1092"/>
      <c r="AA146" s="1092"/>
      <c r="AB146" s="1092"/>
      <c r="AC146" s="1092"/>
      <c r="AD146" s="1092"/>
      <c r="AE146" s="1092"/>
      <c r="AF146" s="1092"/>
      <c r="AG146" s="351"/>
      <c r="AH146" s="351"/>
    </row>
    <row r="147" spans="1:34" ht="2.25" customHeight="1">
      <c r="A147" s="112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351"/>
      <c r="AH147" s="351"/>
    </row>
    <row r="148" spans="1:34" ht="24" customHeight="1">
      <c r="A148" s="1093" t="s">
        <v>566</v>
      </c>
      <c r="B148" s="1093"/>
      <c r="C148" s="1093"/>
      <c r="D148" s="1093"/>
      <c r="E148" s="1093"/>
      <c r="F148" s="1093"/>
      <c r="G148" s="1093"/>
      <c r="H148" s="1093"/>
      <c r="I148" s="1093"/>
      <c r="J148" s="1093"/>
      <c r="K148" s="1093"/>
      <c r="L148" s="1093"/>
      <c r="M148" s="1093"/>
      <c r="N148" s="1093"/>
      <c r="O148" s="1093"/>
      <c r="P148" s="1093"/>
      <c r="Q148" s="1093"/>
      <c r="R148" s="1093"/>
      <c r="S148" s="1093"/>
      <c r="T148" s="1093"/>
      <c r="U148" s="1093"/>
      <c r="V148" s="1093"/>
      <c r="W148" s="1093"/>
      <c r="X148" s="1093"/>
      <c r="Y148" s="1093"/>
      <c r="Z148" s="1093"/>
      <c r="AA148" s="1093"/>
      <c r="AB148" s="1093"/>
      <c r="AC148" s="1093"/>
      <c r="AD148" s="1093"/>
      <c r="AE148" s="1093"/>
      <c r="AF148" s="1093"/>
      <c r="AG148" s="351"/>
      <c r="AH148" s="351"/>
    </row>
    <row r="149" spans="1:34" ht="13.5" customHeight="1">
      <c r="A149" s="1094" t="s">
        <v>5</v>
      </c>
      <c r="B149" s="1094" t="s">
        <v>31</v>
      </c>
      <c r="C149" s="1094"/>
      <c r="D149" s="1094"/>
      <c r="E149" s="1094"/>
      <c r="F149" s="1094"/>
      <c r="G149" s="1094"/>
      <c r="H149" s="1094"/>
      <c r="I149" s="1094"/>
      <c r="J149" s="1094"/>
      <c r="K149" s="1094"/>
      <c r="L149" s="1194" t="s">
        <v>32</v>
      </c>
      <c r="M149" s="1195"/>
      <c r="N149" s="1195"/>
      <c r="O149" s="1195"/>
      <c r="P149" s="1195"/>
      <c r="Q149" s="1195"/>
      <c r="R149" s="1195"/>
      <c r="S149" s="1195"/>
      <c r="T149" s="1195"/>
      <c r="U149" s="1195"/>
      <c r="V149" s="1195"/>
      <c r="W149" s="1195"/>
      <c r="X149" s="1195"/>
      <c r="Y149" s="1196"/>
      <c r="Z149" s="1203" t="s">
        <v>841</v>
      </c>
      <c r="AA149" s="1203"/>
      <c r="AB149" s="1203"/>
      <c r="AC149" s="1203"/>
      <c r="AD149" s="1203"/>
      <c r="AE149" s="1203"/>
      <c r="AF149" s="1203"/>
      <c r="AG149" s="351"/>
      <c r="AH149" s="351"/>
    </row>
    <row r="150" spans="1:34" ht="8.25" customHeight="1">
      <c r="A150" s="1094"/>
      <c r="B150" s="1094" t="s">
        <v>33</v>
      </c>
      <c r="C150" s="1094"/>
      <c r="D150" s="1094"/>
      <c r="E150" s="1094"/>
      <c r="F150" s="1094" t="s">
        <v>34</v>
      </c>
      <c r="G150" s="1094"/>
      <c r="H150" s="1094"/>
      <c r="I150" s="1094" t="s">
        <v>35</v>
      </c>
      <c r="J150" s="1094"/>
      <c r="K150" s="1094"/>
      <c r="L150" s="1203" t="s">
        <v>36</v>
      </c>
      <c r="M150" s="1203"/>
      <c r="N150" s="1203"/>
      <c r="O150" s="1203"/>
      <c r="P150" s="1203" t="s">
        <v>309</v>
      </c>
      <c r="Q150" s="1203"/>
      <c r="R150" s="1203"/>
      <c r="S150" s="1203"/>
      <c r="T150" s="1203"/>
      <c r="U150" s="1197" t="s">
        <v>37</v>
      </c>
      <c r="V150" s="1198"/>
      <c r="W150" s="1198"/>
      <c r="X150" s="1198"/>
      <c r="Y150" s="1199"/>
      <c r="Z150" s="1203"/>
      <c r="AA150" s="1203"/>
      <c r="AB150" s="1203"/>
      <c r="AC150" s="1203"/>
      <c r="AD150" s="1203"/>
      <c r="AE150" s="1203"/>
      <c r="AF150" s="1203"/>
      <c r="AG150" s="351"/>
      <c r="AH150" s="351"/>
    </row>
    <row r="151" spans="1:34" ht="12" customHeight="1">
      <c r="A151" s="1094"/>
      <c r="B151" s="1094"/>
      <c r="C151" s="1094"/>
      <c r="D151" s="1094"/>
      <c r="E151" s="1094"/>
      <c r="F151" s="1094"/>
      <c r="G151" s="1094"/>
      <c r="H151" s="1094"/>
      <c r="I151" s="1094"/>
      <c r="J151" s="1094"/>
      <c r="K151" s="1094"/>
      <c r="L151" s="1203"/>
      <c r="M151" s="1203"/>
      <c r="N151" s="1203"/>
      <c r="O151" s="1203"/>
      <c r="P151" s="1203"/>
      <c r="Q151" s="1203"/>
      <c r="R151" s="1203"/>
      <c r="S151" s="1203"/>
      <c r="T151" s="1203"/>
      <c r="U151" s="1200"/>
      <c r="V151" s="1201"/>
      <c r="W151" s="1201"/>
      <c r="X151" s="1201"/>
      <c r="Y151" s="1202"/>
      <c r="Z151" s="1203"/>
      <c r="AA151" s="1203"/>
      <c r="AB151" s="1203"/>
      <c r="AC151" s="1203"/>
      <c r="AD151" s="1203"/>
      <c r="AE151" s="1203"/>
      <c r="AF151" s="1203"/>
      <c r="AG151" s="351"/>
      <c r="AH151" s="351"/>
    </row>
    <row r="152" spans="1:34" ht="8.25" customHeight="1">
      <c r="A152" s="319">
        <v>1</v>
      </c>
      <c r="B152" s="1185">
        <v>2</v>
      </c>
      <c r="C152" s="1185"/>
      <c r="D152" s="1185"/>
      <c r="E152" s="1185"/>
      <c r="F152" s="1185">
        <v>3</v>
      </c>
      <c r="G152" s="1185"/>
      <c r="H152" s="1185"/>
      <c r="I152" s="1185">
        <v>4</v>
      </c>
      <c r="J152" s="1185"/>
      <c r="K152" s="1185"/>
      <c r="L152" s="1190">
        <v>5</v>
      </c>
      <c r="M152" s="1191"/>
      <c r="N152" s="1191"/>
      <c r="O152" s="1192"/>
      <c r="P152" s="1185">
        <v>6</v>
      </c>
      <c r="Q152" s="1185"/>
      <c r="R152" s="1185"/>
      <c r="S152" s="1185"/>
      <c r="T152" s="1185"/>
      <c r="U152" s="1186">
        <v>7</v>
      </c>
      <c r="V152" s="1187"/>
      <c r="W152" s="1187"/>
      <c r="X152" s="1187"/>
      <c r="Y152" s="1188"/>
      <c r="Z152" s="1189">
        <v>8</v>
      </c>
      <c r="AA152" s="1189"/>
      <c r="AB152" s="1189"/>
      <c r="AC152" s="1189"/>
      <c r="AD152" s="1189"/>
      <c r="AE152" s="1189"/>
      <c r="AF152" s="1189"/>
      <c r="AG152" s="351"/>
      <c r="AH152" s="351"/>
    </row>
    <row r="153" spans="1:34" ht="15.95" customHeight="1">
      <c r="A153" s="114" t="s">
        <v>9</v>
      </c>
      <c r="B153" s="1154" t="s">
        <v>86</v>
      </c>
      <c r="C153" s="1154"/>
      <c r="D153" s="1154"/>
      <c r="E153" s="1154"/>
      <c r="F153" s="1153"/>
      <c r="G153" s="1153"/>
      <c r="H153" s="1153"/>
      <c r="I153" s="1153"/>
      <c r="J153" s="1153"/>
      <c r="K153" s="1153"/>
      <c r="L153" s="1137"/>
      <c r="M153" s="1138"/>
      <c r="N153" s="1138"/>
      <c r="O153" s="1139"/>
      <c r="P153" s="1153"/>
      <c r="Q153" s="1153"/>
      <c r="R153" s="1153"/>
      <c r="S153" s="1153"/>
      <c r="T153" s="1153"/>
      <c r="U153" s="1149"/>
      <c r="V153" s="1150"/>
      <c r="W153" s="1150"/>
      <c r="X153" s="1150"/>
      <c r="Y153" s="1151"/>
      <c r="Z153" s="1152"/>
      <c r="AA153" s="1152"/>
      <c r="AB153" s="1152"/>
      <c r="AC153" s="1152"/>
      <c r="AD153" s="1152"/>
      <c r="AE153" s="1152"/>
      <c r="AF153" s="1152"/>
      <c r="AG153" s="351"/>
      <c r="AH153" s="351"/>
    </row>
    <row r="154" spans="1:34" ht="15.95" customHeight="1">
      <c r="A154" s="114" t="s">
        <v>11</v>
      </c>
      <c r="B154" s="1154" t="s">
        <v>86</v>
      </c>
      <c r="C154" s="1154"/>
      <c r="D154" s="1154"/>
      <c r="E154" s="1154"/>
      <c r="F154" s="1153"/>
      <c r="G154" s="1153"/>
      <c r="H154" s="1153"/>
      <c r="I154" s="1153"/>
      <c r="J154" s="1153"/>
      <c r="K154" s="1153"/>
      <c r="L154" s="1137"/>
      <c r="M154" s="1138"/>
      <c r="N154" s="1138"/>
      <c r="O154" s="1139"/>
      <c r="P154" s="1153"/>
      <c r="Q154" s="1153"/>
      <c r="R154" s="1153"/>
      <c r="S154" s="1153"/>
      <c r="T154" s="1153"/>
      <c r="U154" s="1149"/>
      <c r="V154" s="1150"/>
      <c r="W154" s="1150"/>
      <c r="X154" s="1150"/>
      <c r="Y154" s="1151"/>
      <c r="Z154" s="1152"/>
      <c r="AA154" s="1152"/>
      <c r="AB154" s="1152"/>
      <c r="AC154" s="1152"/>
      <c r="AD154" s="1152"/>
      <c r="AE154" s="1152"/>
      <c r="AF154" s="1152"/>
      <c r="AG154" s="351"/>
      <c r="AH154" s="529"/>
    </row>
    <row r="155" spans="1:34" s="113" customFormat="1" ht="15.95" customHeight="1">
      <c r="A155" s="531" t="s">
        <v>8</v>
      </c>
      <c r="B155" s="1154" t="s">
        <v>86</v>
      </c>
      <c r="C155" s="1154"/>
      <c r="D155" s="1154"/>
      <c r="E155" s="1154"/>
      <c r="F155" s="1153"/>
      <c r="G155" s="1153"/>
      <c r="H155" s="1153"/>
      <c r="I155" s="1153"/>
      <c r="J155" s="1153"/>
      <c r="K155" s="1153"/>
      <c r="L155" s="1137"/>
      <c r="M155" s="1138"/>
      <c r="N155" s="1138"/>
      <c r="O155" s="1139"/>
      <c r="P155" s="1153"/>
      <c r="Q155" s="1153"/>
      <c r="R155" s="1153"/>
      <c r="S155" s="1153"/>
      <c r="T155" s="1153"/>
      <c r="U155" s="1149"/>
      <c r="V155" s="1150"/>
      <c r="W155" s="1150"/>
      <c r="X155" s="1150"/>
      <c r="Y155" s="1151"/>
      <c r="Z155" s="1152"/>
      <c r="AA155" s="1152"/>
      <c r="AB155" s="1152"/>
      <c r="AC155" s="1152"/>
      <c r="AD155" s="1152"/>
      <c r="AE155" s="1152"/>
      <c r="AF155" s="1152"/>
      <c r="AG155" s="377"/>
      <c r="AH155" s="490"/>
    </row>
    <row r="156" spans="1:34" ht="11.25" customHeight="1">
      <c r="A156" s="50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H156" s="497" t="s">
        <v>703</v>
      </c>
    </row>
    <row r="157" spans="1:34" s="50" customFormat="1" ht="3" customHeight="1">
      <c r="A157" s="516"/>
      <c r="B157" s="516"/>
      <c r="C157" s="516"/>
      <c r="D157" s="516"/>
      <c r="E157" s="516"/>
      <c r="F157" s="516"/>
      <c r="G157" s="516"/>
      <c r="H157" s="516"/>
      <c r="I157" s="516"/>
      <c r="J157" s="516"/>
      <c r="K157" s="516"/>
      <c r="L157" s="516"/>
      <c r="M157" s="516"/>
      <c r="N157" s="516"/>
      <c r="O157" s="516"/>
      <c r="P157" s="398"/>
      <c r="Q157" s="48"/>
      <c r="R157" s="398"/>
      <c r="S157" s="48"/>
      <c r="T157" s="116"/>
      <c r="U157" s="530"/>
      <c r="V157" s="530"/>
      <c r="W157" s="517"/>
      <c r="X157" s="517"/>
      <c r="Y157" s="517"/>
      <c r="Z157" s="517"/>
      <c r="AA157" s="517"/>
      <c r="AB157" s="104"/>
      <c r="AC157" s="104"/>
      <c r="AD157" s="104"/>
      <c r="AE157" s="104"/>
      <c r="AF157" s="104"/>
      <c r="AH157" s="624"/>
    </row>
    <row r="158" spans="1:34" s="50" customFormat="1" ht="15" customHeight="1">
      <c r="A158" s="1116" t="s">
        <v>653</v>
      </c>
      <c r="B158" s="1116"/>
      <c r="C158" s="1116"/>
      <c r="D158" s="1116"/>
      <c r="E158" s="1116"/>
      <c r="F158" s="1116"/>
      <c r="G158" s="1116"/>
      <c r="H158" s="1116"/>
      <c r="I158" s="1116"/>
      <c r="J158" s="1116"/>
      <c r="K158" s="1116"/>
      <c r="L158" s="1116"/>
      <c r="M158" s="1116"/>
      <c r="N158" s="1116"/>
      <c r="O158" s="1116"/>
      <c r="P158" s="46"/>
      <c r="Q158" s="46"/>
      <c r="R158" s="530"/>
      <c r="S158" s="530"/>
      <c r="T158" s="530"/>
      <c r="U158" s="530"/>
      <c r="V158" s="530"/>
      <c r="W158" s="517"/>
      <c r="X158" s="517"/>
      <c r="Y158" s="517"/>
      <c r="Z158" s="517"/>
      <c r="AA158" s="517"/>
      <c r="AB158" s="104"/>
      <c r="AC158" s="104"/>
      <c r="AD158" s="104"/>
      <c r="AE158" s="104"/>
      <c r="AF158" s="104"/>
      <c r="AH158" s="506" t="s">
        <v>704</v>
      </c>
    </row>
    <row r="159" spans="1:34" ht="1.5" customHeight="1">
      <c r="A159" s="313"/>
      <c r="B159" s="137"/>
      <c r="C159" s="137"/>
      <c r="D159" s="137"/>
      <c r="E159" s="137"/>
      <c r="F159" s="137"/>
      <c r="G159" s="137"/>
      <c r="H159" s="137"/>
      <c r="I159" s="137"/>
      <c r="J159" s="137"/>
      <c r="K159" s="137"/>
      <c r="L159" s="137"/>
      <c r="M159" s="137"/>
      <c r="N159" s="137"/>
      <c r="O159" s="137"/>
      <c r="P159" s="137"/>
      <c r="Q159" s="137"/>
      <c r="R159" s="313"/>
      <c r="S159" s="313"/>
      <c r="T159" s="313"/>
      <c r="U159" s="313"/>
      <c r="V159" s="313"/>
      <c r="W159" s="303"/>
      <c r="X159" s="303"/>
      <c r="Y159" s="303"/>
      <c r="Z159" s="303"/>
      <c r="AA159" s="303"/>
      <c r="AB159" s="104"/>
      <c r="AC159" s="104"/>
      <c r="AD159" s="104"/>
      <c r="AE159" s="104"/>
      <c r="AF159" s="104"/>
      <c r="AH159" s="624"/>
    </row>
    <row r="160" spans="1:34" ht="6" customHeight="1">
      <c r="A160" s="1140" t="s">
        <v>654</v>
      </c>
      <c r="B160" s="1141"/>
      <c r="C160" s="1141"/>
      <c r="D160" s="1141"/>
      <c r="E160" s="1141"/>
      <c r="F160" s="1142"/>
      <c r="G160" s="138"/>
      <c r="H160" s="108"/>
      <c r="I160" s="108"/>
      <c r="J160" s="108"/>
      <c r="K160" s="108"/>
      <c r="L160" s="108"/>
      <c r="M160" s="108"/>
      <c r="N160" s="108"/>
      <c r="O160" s="107"/>
      <c r="P160" s="1140" t="s">
        <v>655</v>
      </c>
      <c r="Q160" s="1141"/>
      <c r="R160" s="1141"/>
      <c r="S160" s="1141"/>
      <c r="T160" s="1141"/>
      <c r="U160" s="1142"/>
      <c r="V160" s="138"/>
      <c r="W160" s="108"/>
      <c r="X160" s="108"/>
      <c r="Y160" s="108"/>
      <c r="Z160" s="108"/>
      <c r="AA160" s="108"/>
      <c r="AB160" s="108"/>
      <c r="AC160" s="108"/>
      <c r="AD160" s="108"/>
      <c r="AE160" s="1141"/>
      <c r="AF160" s="1142"/>
      <c r="AH160" s="624"/>
    </row>
    <row r="161" spans="1:34" ht="18" customHeight="1">
      <c r="A161" s="1143"/>
      <c r="B161" s="1144"/>
      <c r="C161" s="1144"/>
      <c r="D161" s="1144"/>
      <c r="E161" s="1144"/>
      <c r="F161" s="1145"/>
      <c r="G161" s="23"/>
      <c r="H161" s="1164"/>
      <c r="I161" s="1165"/>
      <c r="J161" s="1165"/>
      <c r="K161" s="1165"/>
      <c r="L161" s="1165"/>
      <c r="M161" s="1165"/>
      <c r="N161" s="1166"/>
      <c r="O161" s="103"/>
      <c r="P161" s="1143"/>
      <c r="Q161" s="1144"/>
      <c r="R161" s="1144"/>
      <c r="S161" s="1144"/>
      <c r="T161" s="1144"/>
      <c r="U161" s="1145"/>
      <c r="V161" s="47"/>
      <c r="W161" s="1164"/>
      <c r="X161" s="1165"/>
      <c r="Y161" s="1165"/>
      <c r="Z161" s="1165"/>
      <c r="AA161" s="1165"/>
      <c r="AB161" s="1165"/>
      <c r="AC161" s="1166"/>
      <c r="AD161" s="23"/>
      <c r="AE161" s="1144"/>
      <c r="AF161" s="1145"/>
      <c r="AH161" s="624"/>
    </row>
    <row r="162" spans="1:34" ht="5.0999999999999996" customHeight="1">
      <c r="A162" s="1146"/>
      <c r="B162" s="1147"/>
      <c r="C162" s="1147"/>
      <c r="D162" s="1147"/>
      <c r="E162" s="1147"/>
      <c r="F162" s="1148"/>
      <c r="G162" s="139"/>
      <c r="H162" s="140"/>
      <c r="I162" s="140"/>
      <c r="J162" s="140"/>
      <c r="K162" s="140"/>
      <c r="L162" s="140"/>
      <c r="M162" s="140"/>
      <c r="N162" s="140"/>
      <c r="O162" s="115"/>
      <c r="P162" s="1146"/>
      <c r="Q162" s="1147"/>
      <c r="R162" s="1147"/>
      <c r="S162" s="1147"/>
      <c r="T162" s="1147"/>
      <c r="U162" s="1148"/>
      <c r="V162" s="139"/>
      <c r="W162" s="140"/>
      <c r="X162" s="140"/>
      <c r="Y162" s="140"/>
      <c r="Z162" s="140"/>
      <c r="AA162" s="140"/>
      <c r="AB162" s="140"/>
      <c r="AC162" s="140"/>
      <c r="AD162" s="140"/>
      <c r="AE162" s="1147"/>
      <c r="AF162" s="1148"/>
      <c r="AH162" s="624"/>
    </row>
    <row r="163" spans="1:34" ht="5.0999999999999996" customHeight="1">
      <c r="A163" s="313"/>
      <c r="B163" s="137"/>
      <c r="C163" s="137"/>
      <c r="D163" s="137"/>
      <c r="E163" s="137"/>
      <c r="F163" s="137"/>
      <c r="G163" s="137"/>
      <c r="H163" s="137"/>
      <c r="I163" s="137"/>
      <c r="J163" s="137"/>
      <c r="K163" s="137"/>
      <c r="L163" s="137"/>
      <c r="M163" s="137"/>
      <c r="N163" s="137"/>
      <c r="O163" s="137"/>
      <c r="P163" s="137"/>
      <c r="Q163" s="137"/>
      <c r="R163" s="313"/>
      <c r="S163" s="313"/>
      <c r="T163" s="313"/>
      <c r="U163" s="313"/>
      <c r="V163" s="313"/>
      <c r="W163" s="303"/>
      <c r="X163" s="303"/>
      <c r="Y163" s="303"/>
      <c r="Z163" s="303"/>
      <c r="AA163" s="303"/>
      <c r="AB163" s="104"/>
      <c r="AC163" s="104"/>
      <c r="AD163" s="104"/>
      <c r="AE163" s="104"/>
      <c r="AF163" s="104"/>
      <c r="AH163" s="624"/>
    </row>
    <row r="164" spans="1:34" ht="24.6" customHeight="1">
      <c r="A164" s="1078" t="s">
        <v>656</v>
      </c>
      <c r="B164" s="1078"/>
      <c r="C164" s="1078"/>
      <c r="D164" s="1078"/>
      <c r="E164" s="1078"/>
      <c r="F164" s="1078"/>
      <c r="G164" s="1078"/>
      <c r="H164" s="1078"/>
      <c r="I164" s="1078"/>
      <c r="J164" s="1078"/>
      <c r="K164" s="1078"/>
      <c r="L164" s="1078"/>
      <c r="M164" s="1078"/>
      <c r="N164" s="1078"/>
      <c r="O164" s="1078"/>
      <c r="P164" s="1078"/>
      <c r="Q164" s="1078"/>
      <c r="R164" s="1078"/>
      <c r="S164" s="1078"/>
      <c r="T164" s="1078"/>
      <c r="U164" s="1078"/>
      <c r="V164" s="1078"/>
      <c r="W164" s="1078"/>
      <c r="X164" s="1078"/>
      <c r="Y164" s="1078"/>
      <c r="Z164" s="1078"/>
      <c r="AA164" s="1078"/>
      <c r="AB164" s="1078"/>
      <c r="AC164" s="1078"/>
      <c r="AD164" s="1078"/>
      <c r="AE164" s="1078"/>
      <c r="AF164" s="1078"/>
      <c r="AH164" s="624"/>
    </row>
    <row r="165" spans="1:34" ht="2.25" customHeight="1">
      <c r="A165" s="116"/>
      <c r="B165" s="116"/>
      <c r="C165" s="116"/>
      <c r="D165" s="116"/>
      <c r="E165" s="116"/>
      <c r="F165" s="116"/>
      <c r="G165" s="116"/>
      <c r="H165" s="116"/>
      <c r="I165" s="116"/>
      <c r="J165" s="116"/>
      <c r="K165" s="116"/>
      <c r="L165" s="116"/>
      <c r="M165" s="116"/>
      <c r="N165" s="116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16"/>
      <c r="AD165" s="116"/>
      <c r="AE165" s="116"/>
      <c r="AF165" s="116"/>
    </row>
    <row r="166" spans="1:34" ht="34.5" customHeight="1">
      <c r="A166" s="1155" t="s">
        <v>485</v>
      </c>
      <c r="B166" s="1156"/>
      <c r="C166" s="1156"/>
      <c r="D166" s="1156"/>
      <c r="E166" s="1156"/>
      <c r="F166" s="1156"/>
      <c r="G166" s="1156"/>
      <c r="H166" s="1156"/>
      <c r="I166" s="1156"/>
      <c r="J166" s="1156"/>
      <c r="K166" s="1156"/>
      <c r="L166" s="1156"/>
      <c r="M166" s="1156"/>
      <c r="N166" s="1156"/>
      <c r="O166" s="1156"/>
      <c r="P166" s="1156"/>
      <c r="Q166" s="1156"/>
      <c r="R166" s="1156"/>
      <c r="S166" s="1156"/>
      <c r="T166" s="1156"/>
      <c r="U166" s="1156"/>
      <c r="V166" s="1156"/>
      <c r="W166" s="1156"/>
      <c r="X166" s="1156"/>
      <c r="Y166" s="1156"/>
      <c r="Z166" s="1156"/>
      <c r="AA166" s="1156"/>
      <c r="AB166" s="1156"/>
      <c r="AC166" s="1156"/>
      <c r="AD166" s="1156"/>
      <c r="AE166" s="1156"/>
      <c r="AF166" s="1157"/>
    </row>
    <row r="167" spans="1:34" ht="36" customHeight="1">
      <c r="A167" s="1155" t="s">
        <v>657</v>
      </c>
      <c r="B167" s="1156"/>
      <c r="C167" s="1156"/>
      <c r="D167" s="1156"/>
      <c r="E167" s="1156"/>
      <c r="F167" s="1156"/>
      <c r="G167" s="1156"/>
      <c r="H167" s="1156"/>
      <c r="I167" s="1156"/>
      <c r="J167" s="1156"/>
      <c r="K167" s="1156"/>
      <c r="L167" s="1156"/>
      <c r="M167" s="1156"/>
      <c r="N167" s="1156"/>
      <c r="O167" s="1156"/>
      <c r="P167" s="1156"/>
      <c r="Q167" s="1156"/>
      <c r="R167" s="1156"/>
      <c r="S167" s="1156"/>
      <c r="T167" s="1156"/>
      <c r="U167" s="1156"/>
      <c r="V167" s="1156"/>
      <c r="W167" s="1156"/>
      <c r="X167" s="1156"/>
      <c r="Y167" s="1156"/>
      <c r="Z167" s="1156"/>
      <c r="AA167" s="1149" t="s">
        <v>86</v>
      </c>
      <c r="AB167" s="1150"/>
      <c r="AC167" s="1150"/>
      <c r="AD167" s="1150"/>
      <c r="AE167" s="1150"/>
      <c r="AF167" s="1151"/>
    </row>
    <row r="168" spans="1:34" ht="36.75" customHeight="1">
      <c r="A168" s="1155" t="s">
        <v>658</v>
      </c>
      <c r="B168" s="1156"/>
      <c r="C168" s="1156"/>
      <c r="D168" s="1156"/>
      <c r="E168" s="1156"/>
      <c r="F168" s="1156"/>
      <c r="G168" s="1156"/>
      <c r="H168" s="1156"/>
      <c r="I168" s="1156"/>
      <c r="J168" s="1156"/>
      <c r="K168" s="1156"/>
      <c r="L168" s="1156"/>
      <c r="M168" s="1156"/>
      <c r="N168" s="1156"/>
      <c r="O168" s="1156"/>
      <c r="P168" s="1156"/>
      <c r="Q168" s="1156"/>
      <c r="R168" s="1156"/>
      <c r="S168" s="1156"/>
      <c r="T168" s="1156"/>
      <c r="U168" s="1156"/>
      <c r="V168" s="1156"/>
      <c r="W168" s="1156"/>
      <c r="X168" s="1156"/>
      <c r="Y168" s="1156"/>
      <c r="Z168" s="1157"/>
      <c r="AA168" s="1161">
        <f>IF(AA167="NIE","wpisz kwotę",0)</f>
        <v>0</v>
      </c>
      <c r="AB168" s="1162"/>
      <c r="AC168" s="1162"/>
      <c r="AD168" s="1162"/>
      <c r="AE168" s="1162"/>
      <c r="AF168" s="1163"/>
    </row>
    <row r="169" spans="1:34" s="141" customFormat="1" ht="36" customHeight="1">
      <c r="A169" s="1155" t="s">
        <v>486</v>
      </c>
      <c r="B169" s="1156"/>
      <c r="C169" s="1156"/>
      <c r="D169" s="1156"/>
      <c r="E169" s="1156"/>
      <c r="F169" s="1156"/>
      <c r="G169" s="1156"/>
      <c r="H169" s="1156"/>
      <c r="I169" s="1156"/>
      <c r="J169" s="1156"/>
      <c r="K169" s="1156"/>
      <c r="L169" s="1156"/>
      <c r="M169" s="1156"/>
      <c r="N169" s="1156"/>
      <c r="O169" s="1156"/>
      <c r="P169" s="1156"/>
      <c r="Q169" s="1156"/>
      <c r="R169" s="1156"/>
      <c r="S169" s="1156"/>
      <c r="T169" s="1156"/>
      <c r="U169" s="1156"/>
      <c r="V169" s="1156"/>
      <c r="W169" s="1156"/>
      <c r="X169" s="1156"/>
      <c r="Y169" s="1156"/>
      <c r="Z169" s="1156"/>
      <c r="AA169" s="1156"/>
      <c r="AB169" s="1156"/>
      <c r="AC169" s="1156"/>
      <c r="AD169" s="1156"/>
      <c r="AE169" s="1156"/>
      <c r="AF169" s="1157"/>
      <c r="AG169" s="46"/>
      <c r="AH169" s="46"/>
    </row>
    <row r="170" spans="1:34" ht="36" customHeight="1">
      <c r="A170" s="1155" t="s">
        <v>659</v>
      </c>
      <c r="B170" s="1156"/>
      <c r="C170" s="1156"/>
      <c r="D170" s="1156"/>
      <c r="E170" s="1156"/>
      <c r="F170" s="1156"/>
      <c r="G170" s="1156"/>
      <c r="H170" s="1156"/>
      <c r="I170" s="1156"/>
      <c r="J170" s="1156"/>
      <c r="K170" s="1156"/>
      <c r="L170" s="1156"/>
      <c r="M170" s="1156"/>
      <c r="N170" s="1156"/>
      <c r="O170" s="1156"/>
      <c r="P170" s="1156"/>
      <c r="Q170" s="1156"/>
      <c r="R170" s="1156"/>
      <c r="S170" s="1156"/>
      <c r="T170" s="1156"/>
      <c r="U170" s="1156"/>
      <c r="V170" s="1156"/>
      <c r="W170" s="1156"/>
      <c r="X170" s="1156"/>
      <c r="Y170" s="1156"/>
      <c r="Z170" s="1157"/>
      <c r="AA170" s="1149" t="s">
        <v>86</v>
      </c>
      <c r="AB170" s="1150"/>
      <c r="AC170" s="1150"/>
      <c r="AD170" s="1150"/>
      <c r="AE170" s="1150"/>
      <c r="AF170" s="1151"/>
    </row>
    <row r="171" spans="1:34" ht="36.75" customHeight="1">
      <c r="A171" s="1155" t="s">
        <v>660</v>
      </c>
      <c r="B171" s="1156"/>
      <c r="C171" s="1156"/>
      <c r="D171" s="1156"/>
      <c r="E171" s="1156"/>
      <c r="F171" s="1156"/>
      <c r="G171" s="1156"/>
      <c r="H171" s="1156"/>
      <c r="I171" s="1156"/>
      <c r="J171" s="1156"/>
      <c r="K171" s="1156"/>
      <c r="L171" s="1156"/>
      <c r="M171" s="1156"/>
      <c r="N171" s="1156"/>
      <c r="O171" s="1156"/>
      <c r="P171" s="1156"/>
      <c r="Q171" s="1156"/>
      <c r="R171" s="1156"/>
      <c r="S171" s="1156"/>
      <c r="T171" s="1156"/>
      <c r="U171" s="1156"/>
      <c r="V171" s="1156"/>
      <c r="W171" s="1156"/>
      <c r="X171" s="1156"/>
      <c r="Y171" s="1156"/>
      <c r="Z171" s="1157"/>
      <c r="AA171" s="1149" t="s">
        <v>86</v>
      </c>
      <c r="AB171" s="1150"/>
      <c r="AC171" s="1150"/>
      <c r="AD171" s="1150"/>
      <c r="AE171" s="1150"/>
      <c r="AF171" s="1151"/>
    </row>
    <row r="172" spans="1:34" ht="48" customHeight="1">
      <c r="A172" s="1155" t="s">
        <v>661</v>
      </c>
      <c r="B172" s="1156"/>
      <c r="C172" s="1156"/>
      <c r="D172" s="1156"/>
      <c r="E172" s="1156"/>
      <c r="F172" s="1156"/>
      <c r="G172" s="1156"/>
      <c r="H172" s="1156"/>
      <c r="I172" s="1156"/>
      <c r="J172" s="1156"/>
      <c r="K172" s="1156"/>
      <c r="L172" s="1156"/>
      <c r="M172" s="1156"/>
      <c r="N172" s="1156"/>
      <c r="O172" s="1156"/>
      <c r="P172" s="1156"/>
      <c r="Q172" s="1156"/>
      <c r="R172" s="1156"/>
      <c r="S172" s="1156"/>
      <c r="T172" s="1156"/>
      <c r="U172" s="1156"/>
      <c r="V172" s="1156"/>
      <c r="W172" s="1156"/>
      <c r="X172" s="1156"/>
      <c r="Y172" s="1156"/>
      <c r="Z172" s="1157"/>
      <c r="AA172" s="1158">
        <f>IF(AA170="NIE","wpisz liczbę",IF(AA171="NIE","wpisz liczbę",0))</f>
        <v>0</v>
      </c>
      <c r="AB172" s="1159"/>
      <c r="AC172" s="1159"/>
      <c r="AD172" s="1159"/>
      <c r="AE172" s="1159"/>
      <c r="AF172" s="1160"/>
    </row>
    <row r="173" spans="1:34" ht="4.5" customHeight="1">
      <c r="A173" s="357"/>
      <c r="B173" s="357"/>
      <c r="C173" s="357"/>
      <c r="D173" s="357"/>
      <c r="E173" s="357"/>
      <c r="F173" s="357"/>
      <c r="G173" s="357"/>
      <c r="H173" s="357"/>
      <c r="I173" s="357"/>
      <c r="J173" s="357"/>
      <c r="K173" s="357"/>
      <c r="L173" s="357"/>
      <c r="M173" s="357"/>
      <c r="N173" s="357"/>
      <c r="O173" s="357"/>
      <c r="P173" s="357"/>
      <c r="Q173" s="357"/>
      <c r="R173" s="357"/>
      <c r="S173" s="357"/>
      <c r="T173" s="357"/>
      <c r="U173" s="357"/>
      <c r="V173" s="357"/>
      <c r="W173" s="357"/>
      <c r="X173" s="357"/>
      <c r="Y173" s="357"/>
      <c r="Z173" s="357"/>
      <c r="AA173" s="357"/>
      <c r="AB173" s="354"/>
      <c r="AC173" s="354"/>
      <c r="AD173" s="354"/>
      <c r="AE173" s="354"/>
      <c r="AF173" s="353"/>
    </row>
    <row r="174" spans="1:34">
      <c r="A174" s="50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</row>
  </sheetData>
  <sheetProtection algorithmName="SHA-512" hashValue="MayFwIU66PmtNjauKa+SvNGE9NErJTL374BpBKTy2+SgYwekKawTx9hZ2YyFkiJbklyVq0OEyBu2YV5JsTxdYA==" saltValue="tkdoiL2X6sOYUkgPSdmDSQ==" spinCount="100000" sheet="1" formatCells="0" formatRows="0" insertRows="0" deleteRows="0"/>
  <customSheetViews>
    <customSheetView guid="{A75F8835-BC11-4842-B3E4-C76AE9AA1723}" showPageBreaks="1" showGridLines="0" printArea="1" view="pageBreakPreview" topLeftCell="A184">
      <selection activeCell="A192" sqref="A192:AF200"/>
      <rowBreaks count="4" manualBreakCount="4">
        <brk id="28" max="31" man="1"/>
        <brk id="90" max="31" man="1"/>
        <brk id="119" max="31" man="1"/>
        <brk id="185" max="31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56E8AA3C-4CAF-4C55-B8E1-071ABD58E041}" showPageBreaks="1" showGridLines="0" printArea="1" view="pageBreakPreview" topLeftCell="A391">
      <selection activeCell="B415" sqref="B415:AB416"/>
      <rowBreaks count="8" manualBreakCount="8">
        <brk id="74" max="36" man="1"/>
        <brk id="144" max="36" man="1"/>
        <brk id="198" max="36" man="1"/>
        <brk id="254" max="36" man="1"/>
        <brk id="314" max="36" man="1"/>
        <brk id="339" max="36" man="1"/>
        <brk id="402" max="36" man="1"/>
        <brk id="467" max="36" man="1"/>
      </rowBreaks>
      <pageMargins left="0.39370078740157483" right="0.39370078740157483" top="0.59055118110236227" bottom="0.39370078740157483" header="0.11811023622047245" footer="0.11811023622047245"/>
      <printOptions horizontalCentered="1"/>
      <pageSetup scale="84" orientation="portrait" r:id="rId2"/>
      <headerFooter alignWithMargins="0">
        <oddFooter>&amp;LPROW_413_MP/7.1/r&amp;RStrona &amp;P z &amp;N</oddFooter>
      </headerFooter>
    </customSheetView>
    <customSheetView guid="{8F6157A3-D431-4091-A98E-37FECE20820C}" showPageBreaks="1" showGridLines="0" printArea="1" view="pageBreakPreview" topLeftCell="A391">
      <selection activeCell="AM409" sqref="AM409"/>
      <rowBreaks count="8" manualBreakCount="8">
        <brk id="74" max="36" man="1"/>
        <brk id="144" max="36" man="1"/>
        <brk id="198" max="36" man="1"/>
        <brk id="254" max="36" man="1"/>
        <brk id="314" max="36" man="1"/>
        <brk id="339" max="36" man="1"/>
        <brk id="402" max="36" man="1"/>
        <brk id="467" max="36" man="1"/>
      </rowBreaks>
      <pageMargins left="0.39370078740157483" right="0.39370078740157483" top="0.59055118110236227" bottom="0.39370078740157483" header="0.11811023622047245" footer="0.11811023622047245"/>
      <printOptions horizontalCentered="1"/>
      <pageSetup scale="84" orientation="portrait" r:id="rId3"/>
      <headerFooter alignWithMargins="0">
        <oddFooter>&amp;LPROW_413_MP/7.1/r&amp;RStrona &amp;P z &amp;N</oddFooter>
      </headerFooter>
    </customSheetView>
    <customSheetView guid="{799BC39E-33A7-49D3-B680-85DCC9C10170}" scale="110" showPageBreaks="1" showGridLines="0" printArea="1" hiddenRows="1" hiddenColumns="1" view="pageLayout" topLeftCell="A138">
      <selection activeCell="H149" sqref="H149:O151"/>
      <rowBreaks count="4" manualBreakCount="4">
        <brk id="64" max="33" man="1"/>
        <brk id="137" max="33" man="1"/>
        <brk id="191" max="33" man="1"/>
        <brk id="254" max="33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4"/>
      <headerFooter alignWithMargins="0">
        <oddFooter>&amp;L&amp;8PROW 2014-2020_19.2/3.1/r&amp;R
&amp;8Strona &amp;P z &amp;N</oddFooter>
      </headerFooter>
    </customSheetView>
  </customSheetViews>
  <mergeCells count="299">
    <mergeCell ref="M114:P114"/>
    <mergeCell ref="Q114:T114"/>
    <mergeCell ref="U114:AF114"/>
    <mergeCell ref="B114:L114"/>
    <mergeCell ref="H144:N144"/>
    <mergeCell ref="Z149:AF151"/>
    <mergeCell ref="H145:N145"/>
    <mergeCell ref="H146:N146"/>
    <mergeCell ref="H142:N142"/>
    <mergeCell ref="W141:AF141"/>
    <mergeCell ref="A139:AF139"/>
    <mergeCell ref="H141:N141"/>
    <mergeCell ref="O141:V141"/>
    <mergeCell ref="S145:AF145"/>
    <mergeCell ref="O143:V143"/>
    <mergeCell ref="O144:V144"/>
    <mergeCell ref="A144:G144"/>
    <mergeCell ref="A146:G146"/>
    <mergeCell ref="L150:O151"/>
    <mergeCell ref="H143:N143"/>
    <mergeCell ref="A143:G143"/>
    <mergeCell ref="B149:K149"/>
    <mergeCell ref="A145:G145"/>
    <mergeCell ref="M117:P117"/>
    <mergeCell ref="Q117:T117"/>
    <mergeCell ref="U117:AF117"/>
    <mergeCell ref="Q115:T115"/>
    <mergeCell ref="U115:AF115"/>
    <mergeCell ref="B116:L116"/>
    <mergeCell ref="M116:P116"/>
    <mergeCell ref="Q116:T116"/>
    <mergeCell ref="B115:L115"/>
    <mergeCell ref="M115:P115"/>
    <mergeCell ref="M118:P118"/>
    <mergeCell ref="Q118:T118"/>
    <mergeCell ref="U118:AF118"/>
    <mergeCell ref="B113:L113"/>
    <mergeCell ref="M113:P113"/>
    <mergeCell ref="B124:L124"/>
    <mergeCell ref="M124:P124"/>
    <mergeCell ref="Q124:T124"/>
    <mergeCell ref="U124:AF124"/>
    <mergeCell ref="B121:L121"/>
    <mergeCell ref="M121:P121"/>
    <mergeCell ref="Q121:T121"/>
    <mergeCell ref="U121:AF121"/>
    <mergeCell ref="B122:L122"/>
    <mergeCell ref="M122:P122"/>
    <mergeCell ref="Q122:T122"/>
    <mergeCell ref="U122:AF122"/>
    <mergeCell ref="B123:L123"/>
    <mergeCell ref="M123:P123"/>
    <mergeCell ref="Q123:T123"/>
    <mergeCell ref="Q113:T113"/>
    <mergeCell ref="U113:AF113"/>
    <mergeCell ref="U116:AF116"/>
    <mergeCell ref="B117:L117"/>
    <mergeCell ref="M108:P108"/>
    <mergeCell ref="Q108:T108"/>
    <mergeCell ref="U108:AF108"/>
    <mergeCell ref="M111:P111"/>
    <mergeCell ref="Q111:T111"/>
    <mergeCell ref="F152:H152"/>
    <mergeCell ref="I152:K152"/>
    <mergeCell ref="I150:K151"/>
    <mergeCell ref="A142:G142"/>
    <mergeCell ref="W144:AF144"/>
    <mergeCell ref="W143:AF143"/>
    <mergeCell ref="P152:T152"/>
    <mergeCell ref="B152:E152"/>
    <mergeCell ref="U152:Y152"/>
    <mergeCell ref="Z152:AF152"/>
    <mergeCell ref="L152:O152"/>
    <mergeCell ref="B150:E151"/>
    <mergeCell ref="F150:H151"/>
    <mergeCell ref="O142:V142"/>
    <mergeCell ref="W142:AF142"/>
    <mergeCell ref="L149:Y149"/>
    <mergeCell ref="U150:Y151"/>
    <mergeCell ref="P150:T151"/>
    <mergeCell ref="B118:L118"/>
    <mergeCell ref="B98:L98"/>
    <mergeCell ref="M96:P96"/>
    <mergeCell ref="C78:AA80"/>
    <mergeCell ref="A73:B74"/>
    <mergeCell ref="A70:B72"/>
    <mergeCell ref="A75:B77"/>
    <mergeCell ref="AD82:AE82"/>
    <mergeCell ref="R85:Z85"/>
    <mergeCell ref="B95:L95"/>
    <mergeCell ref="M95:P95"/>
    <mergeCell ref="Q95:T95"/>
    <mergeCell ref="C73:AF74"/>
    <mergeCell ref="U97:AF97"/>
    <mergeCell ref="U98:AF98"/>
    <mergeCell ref="A81:B83"/>
    <mergeCell ref="A88:AF89"/>
    <mergeCell ref="A87:AF87"/>
    <mergeCell ref="A93:N93"/>
    <mergeCell ref="C75:AA77"/>
    <mergeCell ref="O85:P85"/>
    <mergeCell ref="U95:AF95"/>
    <mergeCell ref="AD76:AE76"/>
    <mergeCell ref="Q96:T96"/>
    <mergeCell ref="M98:P98"/>
    <mergeCell ref="B97:L97"/>
    <mergeCell ref="A40:B42"/>
    <mergeCell ref="A49:B51"/>
    <mergeCell ref="C49:AA51"/>
    <mergeCell ref="AD79:AE79"/>
    <mergeCell ref="G85:N85"/>
    <mergeCell ref="A58:B60"/>
    <mergeCell ref="A78:B80"/>
    <mergeCell ref="C64:AA66"/>
    <mergeCell ref="AD65:AE65"/>
    <mergeCell ref="AD56:AE56"/>
    <mergeCell ref="M97:P97"/>
    <mergeCell ref="Q97:T97"/>
    <mergeCell ref="A85:F85"/>
    <mergeCell ref="C81:AA83"/>
    <mergeCell ref="C67:AA69"/>
    <mergeCell ref="C61:AA63"/>
    <mergeCell ref="A61:B63"/>
    <mergeCell ref="C70:AB72"/>
    <mergeCell ref="AD71:AE71"/>
    <mergeCell ref="AD68:AE68"/>
    <mergeCell ref="A67:B69"/>
    <mergeCell ref="AD59:AE59"/>
    <mergeCell ref="AD62:AE62"/>
    <mergeCell ref="AD53:AE53"/>
    <mergeCell ref="C55:AA57"/>
    <mergeCell ref="C40:AA42"/>
    <mergeCell ref="C34:AF36"/>
    <mergeCell ref="A43:B45"/>
    <mergeCell ref="A55:B57"/>
    <mergeCell ref="A52:B54"/>
    <mergeCell ref="AD41:AE41"/>
    <mergeCell ref="AD50:AE50"/>
    <mergeCell ref="C46:AF48"/>
    <mergeCell ref="A46:B48"/>
    <mergeCell ref="AD44:AE44"/>
    <mergeCell ref="C44:AA44"/>
    <mergeCell ref="A172:Z172"/>
    <mergeCell ref="A171:Z171"/>
    <mergeCell ref="A170:Z170"/>
    <mergeCell ref="A168:Z168"/>
    <mergeCell ref="A167:Z167"/>
    <mergeCell ref="U155:Y155"/>
    <mergeCell ref="Z155:AF155"/>
    <mergeCell ref="L154:O154"/>
    <mergeCell ref="L155:O155"/>
    <mergeCell ref="B154:E154"/>
    <mergeCell ref="A158:O158"/>
    <mergeCell ref="I154:K154"/>
    <mergeCell ref="A164:AF164"/>
    <mergeCell ref="B155:E155"/>
    <mergeCell ref="AA170:AF170"/>
    <mergeCell ref="AA171:AF171"/>
    <mergeCell ref="AA172:AF172"/>
    <mergeCell ref="AE160:AF162"/>
    <mergeCell ref="A166:AF166"/>
    <mergeCell ref="AA167:AF167"/>
    <mergeCell ref="AA168:AF168"/>
    <mergeCell ref="A169:AF169"/>
    <mergeCell ref="H161:N161"/>
    <mergeCell ref="W161:AC161"/>
    <mergeCell ref="B99:L99"/>
    <mergeCell ref="L153:O153"/>
    <mergeCell ref="A160:F162"/>
    <mergeCell ref="P160:U162"/>
    <mergeCell ref="U153:Y153"/>
    <mergeCell ref="Z153:AF153"/>
    <mergeCell ref="U154:Y154"/>
    <mergeCell ref="Z154:AF154"/>
    <mergeCell ref="F153:H153"/>
    <mergeCell ref="B153:E153"/>
    <mergeCell ref="P155:T155"/>
    <mergeCell ref="F155:H155"/>
    <mergeCell ref="I155:K155"/>
    <mergeCell ref="P153:T153"/>
    <mergeCell ref="P154:T154"/>
    <mergeCell ref="F154:H154"/>
    <mergeCell ref="I153:K153"/>
    <mergeCell ref="B100:L100"/>
    <mergeCell ref="M105:P105"/>
    <mergeCell ref="U99:AF99"/>
    <mergeCell ref="U100:AF100"/>
    <mergeCell ref="B107:L107"/>
    <mergeCell ref="M107:P107"/>
    <mergeCell ref="Q107:T107"/>
    <mergeCell ref="A3:N3"/>
    <mergeCell ref="A13:AF13"/>
    <mergeCell ref="A17:AF17"/>
    <mergeCell ref="A92:AF92"/>
    <mergeCell ref="A6:AF7"/>
    <mergeCell ref="A10:AF11"/>
    <mergeCell ref="A14:AF15"/>
    <mergeCell ref="A22:AF23"/>
    <mergeCell ref="C52:AA54"/>
    <mergeCell ref="A25:AF25"/>
    <mergeCell ref="A26:AF27"/>
    <mergeCell ref="A18:AF19"/>
    <mergeCell ref="A30:V30"/>
    <mergeCell ref="W30:Y30"/>
    <mergeCell ref="Z30:AF30"/>
    <mergeCell ref="C37:AA39"/>
    <mergeCell ref="A34:B36"/>
    <mergeCell ref="C31:AA33"/>
    <mergeCell ref="A31:B33"/>
    <mergeCell ref="C58:AA60"/>
    <mergeCell ref="A64:B66"/>
    <mergeCell ref="A37:B39"/>
    <mergeCell ref="AD32:AE32"/>
    <mergeCell ref="AD38:AE38"/>
    <mergeCell ref="S146:AF146"/>
    <mergeCell ref="A148:AF148"/>
    <mergeCell ref="A149:A151"/>
    <mergeCell ref="A5:AF5"/>
    <mergeCell ref="A9:AF9"/>
    <mergeCell ref="A141:G141"/>
    <mergeCell ref="A120:M120"/>
    <mergeCell ref="M102:P102"/>
    <mergeCell ref="Q102:T102"/>
    <mergeCell ref="U105:AF105"/>
    <mergeCell ref="B106:L106"/>
    <mergeCell ref="W133:AF133"/>
    <mergeCell ref="W132:AF132"/>
    <mergeCell ref="A132:G132"/>
    <mergeCell ref="A131:G131"/>
    <mergeCell ref="A129:G129"/>
    <mergeCell ref="Q98:T98"/>
    <mergeCell ref="M99:P99"/>
    <mergeCell ref="Q99:T99"/>
    <mergeCell ref="M100:P100"/>
    <mergeCell ref="Q100:T100"/>
    <mergeCell ref="B101:L101"/>
    <mergeCell ref="U101:AF101"/>
    <mergeCell ref="Q101:T101"/>
    <mergeCell ref="A1:AF1"/>
    <mergeCell ref="A21:AF21"/>
    <mergeCell ref="O130:V130"/>
    <mergeCell ref="W130:AF130"/>
    <mergeCell ref="H130:N130"/>
    <mergeCell ref="M106:P106"/>
    <mergeCell ref="Q106:T106"/>
    <mergeCell ref="U106:AF106"/>
    <mergeCell ref="U103:AF103"/>
    <mergeCell ref="B104:L104"/>
    <mergeCell ref="M104:P104"/>
    <mergeCell ref="Q104:T104"/>
    <mergeCell ref="U104:AF104"/>
    <mergeCell ref="M103:P103"/>
    <mergeCell ref="U111:AF111"/>
    <mergeCell ref="U112:AF112"/>
    <mergeCell ref="B111:L111"/>
    <mergeCell ref="B108:L108"/>
    <mergeCell ref="B112:L112"/>
    <mergeCell ref="B102:L102"/>
    <mergeCell ref="U102:AF102"/>
    <mergeCell ref="M101:P101"/>
    <mergeCell ref="B96:L96"/>
    <mergeCell ref="U96:AF96"/>
    <mergeCell ref="Q103:T103"/>
    <mergeCell ref="B103:L103"/>
    <mergeCell ref="B105:L105"/>
    <mergeCell ref="AG128:AH130"/>
    <mergeCell ref="AG131:AH132"/>
    <mergeCell ref="AG133:AH135"/>
    <mergeCell ref="H134:N134"/>
    <mergeCell ref="O134:V134"/>
    <mergeCell ref="W134:AF134"/>
    <mergeCell ref="A125:AF126"/>
    <mergeCell ref="O131:V131"/>
    <mergeCell ref="U123:AF123"/>
    <mergeCell ref="Q105:T105"/>
    <mergeCell ref="M112:P112"/>
    <mergeCell ref="Q112:T112"/>
    <mergeCell ref="U107:AF107"/>
    <mergeCell ref="B109:L109"/>
    <mergeCell ref="M109:P109"/>
    <mergeCell ref="Q109:T109"/>
    <mergeCell ref="U109:AF109"/>
    <mergeCell ref="B110:L110"/>
    <mergeCell ref="M110:P110"/>
    <mergeCell ref="Q110:T110"/>
    <mergeCell ref="U110:AF110"/>
    <mergeCell ref="K136:M136"/>
    <mergeCell ref="A127:AF127"/>
    <mergeCell ref="A133:G133"/>
    <mergeCell ref="H133:N133"/>
    <mergeCell ref="W131:AF131"/>
    <mergeCell ref="H132:N132"/>
    <mergeCell ref="O133:V133"/>
    <mergeCell ref="A134:G134"/>
    <mergeCell ref="H129:N129"/>
    <mergeCell ref="O129:V129"/>
    <mergeCell ref="W129:AF129"/>
    <mergeCell ref="A130:G130"/>
    <mergeCell ref="O132:V132"/>
  </mergeCells>
  <phoneticPr fontId="5" type="noConversion"/>
  <dataValidations count="12">
    <dataValidation type="list" allowBlank="1" showInputMessage="1" showErrorMessage="1" sqref="O147:AF147 AB38 AA167 AA170:AA171 O138:AF138 K136:M136">
      <formula1>"(wybierz z listy),TAK,NIE"</formula1>
    </dataValidation>
    <dataValidation type="list" allowBlank="1" showInputMessage="1" showErrorMessage="1" sqref="H130:N130 H142:N142 B153:E155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list" allowBlank="1" showDropDown="1" showInputMessage="1" showErrorMessage="1" sqref="AC85">
      <formula1>"x"</formula1>
    </dataValidation>
    <dataValidation type="list" allowBlank="1" showDropDown="1" showInputMessage="1" showErrorMessage="1" errorTitle="Błąd!" error="W tym polu można wpisać tylko znak &quot;X&quot;" sqref="AC32 AC82 AC79 AC76 AC71 AC68 AC65 AC62 AC59 AC56 AC53 AC50 AC44 AC41 AC38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[Operacja inwestycyjna] wartość z pola [Operacja nieinwestycyjna] zostanie automatycznie usunięta._x000a_Po wyczyszczeniu pola [Operacja inwestycyjna] znak &quot;X&quot; zostanie automatycznie wpisany do pola [Operacja nieinwestycyjna]." sqref="Q85">
      <formula1>"x,X"</formula1>
    </dataValidation>
    <dataValidation type="decimal" operator="greaterThanOrEqual" allowBlank="1" showInputMessage="1" showErrorMessage="1" errorTitle="Błąd!" error="W tym polu można wpisać tylko liczbę całkowitą - równą lub większą od 0" sqref="M122:P124 M96:P118">
      <formula1>0</formula1>
    </dataValidation>
    <dataValidation type="whole" operator="greaterThanOrEqual" allowBlank="1" showInputMessage="1" showErrorMessage="1" errorTitle="Błąd!" error="W tym polu można wpisać tylko liczbę całkowitą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A168:AF168 AA172:AF172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AH156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H158 AH127"/>
    <dataValidation allowBlank="1" showInputMessage="1" showErrorMessage="1" promptTitle="Uwaga! Aby powiększyć pole..." prompt="...ustaw kursor myszy w kolumnie z numerami wierszy, na wysokości dolnej krawędzi pola - kursor zmieni kształt (jak na rysunku obok). Wcisnij lewy klawisz myszy (i cały czas trzymając wciśnięty) przeciągnij dolną krawędż pola w żądane miejsce." sqref="AH7"/>
    <dataValidation allowBlank="1" showErrorMessage="1" sqref="AJ103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26, jak wskazuje zielona strzałka) i wybrać Wstaw." sqref="AH126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5"/>
  <headerFooter alignWithMargins="0">
    <oddFooter>&amp;L&amp;8PROW 2014-2020_19.2/5/z&amp;R
&amp;8Strona &amp;P z &amp;N</oddFooter>
  </headerFooter>
  <rowBreaks count="4" manualBreakCount="4">
    <brk id="26" max="31" man="1"/>
    <brk id="90" max="31" man="1"/>
    <brk id="119" max="31" man="1"/>
    <brk id="157" max="31" man="1"/>
  </rowBreaks>
  <drawing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/>
  <dimension ref="A1:AS281"/>
  <sheetViews>
    <sheetView showGridLines="0" view="pageBreakPreview" zoomScaleNormal="100" zoomScaleSheetLayoutView="100" zoomScalePageLayoutView="150" workbookViewId="0">
      <selection activeCell="A51" sqref="A51:S51"/>
    </sheetView>
  </sheetViews>
  <sheetFormatPr defaultColWidth="9.140625" defaultRowHeight="12"/>
  <cols>
    <col min="1" max="1" width="3.42578125" style="51" customWidth="1"/>
    <col min="2" max="2" width="3.140625" style="51" customWidth="1"/>
    <col min="3" max="3" width="2.85546875" style="51" customWidth="1"/>
    <col min="4" max="4" width="3" style="51" customWidth="1"/>
    <col min="5" max="5" width="2.5703125" style="51" customWidth="1"/>
    <col min="6" max="13" width="3" style="51" customWidth="1"/>
    <col min="14" max="15" width="3.42578125" style="51" customWidth="1"/>
    <col min="16" max="17" width="2.85546875" style="51" customWidth="1"/>
    <col min="18" max="18" width="2.5703125" style="51" customWidth="1"/>
    <col min="19" max="19" width="3.140625" style="51" customWidth="1"/>
    <col min="20" max="26" width="3" style="51" customWidth="1"/>
    <col min="27" max="27" width="3.42578125" style="51" customWidth="1"/>
    <col min="28" max="31" width="3" style="51" customWidth="1"/>
    <col min="32" max="34" width="2.85546875" style="51" customWidth="1"/>
    <col min="35" max="35" width="2.5703125" style="51" customWidth="1"/>
    <col min="36" max="36" width="6.5703125" style="51" customWidth="1"/>
    <col min="37" max="37" width="25.42578125" style="51" hidden="1" customWidth="1"/>
    <col min="38" max="38" width="9.140625" style="51"/>
    <col min="39" max="39" width="9.85546875" style="51" bestFit="1" customWidth="1"/>
    <col min="40" max="40" width="10.42578125" style="51" bestFit="1" customWidth="1"/>
    <col min="41" max="16384" width="9.140625" style="51"/>
  </cols>
  <sheetData>
    <row r="1" spans="1:37" ht="16.5" customHeight="1">
      <c r="A1" s="1236" t="s">
        <v>334</v>
      </c>
      <c r="B1" s="1236"/>
      <c r="C1" s="1236"/>
      <c r="D1" s="1236"/>
      <c r="E1" s="1236"/>
      <c r="F1" s="1236"/>
      <c r="G1" s="1236"/>
      <c r="H1" s="1236"/>
      <c r="I1" s="1236"/>
      <c r="J1" s="1236"/>
      <c r="K1" s="1236"/>
      <c r="L1" s="1236"/>
      <c r="M1" s="1236"/>
      <c r="N1" s="1236"/>
      <c r="O1" s="1236"/>
      <c r="P1" s="1236"/>
      <c r="Q1" s="1236"/>
      <c r="R1" s="1236"/>
      <c r="S1" s="1236"/>
      <c r="T1" s="1236"/>
      <c r="U1" s="1236"/>
      <c r="V1" s="1236"/>
      <c r="W1" s="1236"/>
      <c r="X1" s="1236"/>
      <c r="Y1" s="1236"/>
      <c r="Z1" s="1236"/>
      <c r="AA1" s="1236"/>
      <c r="AB1" s="1236"/>
      <c r="AC1" s="1236"/>
      <c r="AD1" s="1236"/>
      <c r="AE1" s="1236"/>
      <c r="AF1" s="1236"/>
      <c r="AG1" s="1236"/>
      <c r="AH1" s="1236"/>
      <c r="AI1" s="1236"/>
    </row>
    <row r="2" spans="1:37" ht="17.100000000000001" customHeight="1">
      <c r="A2" s="842" t="s">
        <v>343</v>
      </c>
      <c r="B2" s="842"/>
      <c r="C2" s="842"/>
      <c r="D2" s="842"/>
      <c r="E2" s="842"/>
      <c r="F2" s="842"/>
      <c r="G2" s="842"/>
      <c r="H2" s="842"/>
      <c r="I2" s="842"/>
      <c r="J2" s="842"/>
      <c r="K2" s="842"/>
      <c r="L2" s="842"/>
      <c r="M2" s="842"/>
      <c r="N2" s="842"/>
      <c r="O2" s="842"/>
      <c r="P2" s="842"/>
      <c r="Q2" s="842"/>
      <c r="R2" s="842"/>
      <c r="S2" s="842"/>
      <c r="T2" s="842"/>
      <c r="U2" s="842"/>
      <c r="V2" s="842"/>
      <c r="W2" s="58"/>
      <c r="X2" s="1247"/>
      <c r="Y2" s="1248"/>
      <c r="Z2" s="1249"/>
      <c r="AA2" s="142"/>
      <c r="AB2" s="142"/>
      <c r="AC2" s="50"/>
      <c r="AD2" s="50"/>
      <c r="AE2" s="142"/>
      <c r="AF2" s="142"/>
      <c r="AG2" s="142"/>
      <c r="AH2" s="142"/>
      <c r="AI2" s="142"/>
    </row>
    <row r="3" spans="1:37" ht="17.100000000000001" customHeight="1">
      <c r="A3" s="46" t="s">
        <v>250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2"/>
      <c r="M3" s="142"/>
      <c r="N3" s="142"/>
      <c r="O3" s="142"/>
      <c r="P3" s="142"/>
      <c r="Q3" s="142"/>
      <c r="R3" s="142"/>
      <c r="S3" s="142"/>
      <c r="T3" s="142"/>
      <c r="U3" s="50"/>
      <c r="V3" s="50"/>
      <c r="W3" s="142"/>
      <c r="X3" s="142"/>
      <c r="Y3" s="142"/>
      <c r="Z3" s="142"/>
      <c r="AA3" s="142"/>
      <c r="AB3" s="142"/>
      <c r="AC3" s="1076" t="s">
        <v>13</v>
      </c>
      <c r="AD3" s="1240"/>
      <c r="AE3" s="690"/>
      <c r="AF3" s="1238" t="s">
        <v>14</v>
      </c>
      <c r="AG3" s="1239"/>
      <c r="AH3" s="114" t="str">
        <f>IF(AE3="x","","x")</f>
        <v>x</v>
      </c>
      <c r="AI3" s="142"/>
    </row>
    <row r="4" spans="1:37" ht="17.100000000000001" customHeight="1">
      <c r="A4" s="46" t="s">
        <v>249</v>
      </c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2"/>
      <c r="M4" s="142"/>
      <c r="N4" s="142"/>
      <c r="O4" s="142"/>
      <c r="P4" s="142"/>
      <c r="Q4" s="142"/>
      <c r="R4" s="142"/>
      <c r="S4" s="142"/>
      <c r="T4" s="142"/>
      <c r="U4" s="143"/>
      <c r="V4" s="143"/>
      <c r="W4" s="142"/>
      <c r="X4" s="142"/>
      <c r="Y4" s="142"/>
      <c r="Z4" s="142"/>
      <c r="AA4" s="142"/>
      <c r="AB4" s="142"/>
      <c r="AC4" s="142"/>
      <c r="AD4" s="142"/>
      <c r="AE4" s="142"/>
      <c r="AF4" s="142"/>
      <c r="AG4" s="142"/>
      <c r="AH4" s="142"/>
      <c r="AI4" s="142"/>
    </row>
    <row r="5" spans="1:37" ht="24.95" customHeight="1">
      <c r="A5" s="1241" t="s">
        <v>100</v>
      </c>
      <c r="B5" s="1242"/>
      <c r="C5" s="1242"/>
      <c r="D5" s="1242"/>
      <c r="E5" s="1242"/>
      <c r="F5" s="1242"/>
      <c r="G5" s="1242"/>
      <c r="H5" s="1242"/>
      <c r="I5" s="1242"/>
      <c r="J5" s="1242"/>
      <c r="K5" s="1242"/>
      <c r="L5" s="1242"/>
      <c r="M5" s="1242"/>
      <c r="N5" s="1242"/>
      <c r="O5" s="1242"/>
      <c r="P5" s="1242"/>
      <c r="Q5" s="1242"/>
      <c r="R5" s="1242"/>
      <c r="S5" s="1243"/>
      <c r="T5" s="1181" t="s">
        <v>327</v>
      </c>
      <c r="U5" s="1181"/>
      <c r="V5" s="1181"/>
      <c r="W5" s="1181"/>
      <c r="X5" s="1181"/>
      <c r="Y5" s="1181"/>
      <c r="Z5" s="1181"/>
      <c r="AA5" s="1181"/>
      <c r="AB5" s="1181" t="s">
        <v>164</v>
      </c>
      <c r="AC5" s="1181"/>
      <c r="AD5" s="1181"/>
      <c r="AE5" s="1181"/>
      <c r="AF5" s="1181"/>
      <c r="AG5" s="1181"/>
      <c r="AH5" s="1181"/>
      <c r="AI5" s="1181"/>
    </row>
    <row r="6" spans="1:37" ht="24.95" customHeight="1">
      <c r="A6" s="1244" t="s">
        <v>583</v>
      </c>
      <c r="B6" s="1244"/>
      <c r="C6" s="1244"/>
      <c r="D6" s="1244"/>
      <c r="E6" s="1244"/>
      <c r="F6" s="1244"/>
      <c r="G6" s="1244"/>
      <c r="H6" s="1244"/>
      <c r="I6" s="1244"/>
      <c r="J6" s="1244"/>
      <c r="K6" s="1244"/>
      <c r="L6" s="1244"/>
      <c r="M6" s="1244"/>
      <c r="N6" s="1244"/>
      <c r="O6" s="1244"/>
      <c r="P6" s="1244"/>
      <c r="Q6" s="1244"/>
      <c r="R6" s="1244"/>
      <c r="S6" s="1244"/>
      <c r="T6" s="1226"/>
      <c r="U6" s="1226"/>
      <c r="V6" s="1226"/>
      <c r="W6" s="1226"/>
      <c r="X6" s="1226"/>
      <c r="Y6" s="1226"/>
      <c r="Z6" s="1226"/>
      <c r="AA6" s="1226"/>
      <c r="AB6" s="1226"/>
      <c r="AC6" s="1226"/>
      <c r="AD6" s="1226"/>
      <c r="AE6" s="1226"/>
      <c r="AF6" s="1226"/>
      <c r="AG6" s="1226"/>
      <c r="AH6" s="1226"/>
      <c r="AI6" s="1226"/>
    </row>
    <row r="7" spans="1:37" ht="17.100000000000001" customHeight="1">
      <c r="A7" s="1244" t="s">
        <v>252</v>
      </c>
      <c r="B7" s="1244"/>
      <c r="C7" s="1244"/>
      <c r="D7" s="1244"/>
      <c r="E7" s="1244"/>
      <c r="F7" s="1244"/>
      <c r="G7" s="1244"/>
      <c r="H7" s="1244"/>
      <c r="I7" s="1244"/>
      <c r="J7" s="1244"/>
      <c r="K7" s="1244"/>
      <c r="L7" s="1244"/>
      <c r="M7" s="1244"/>
      <c r="N7" s="1244"/>
      <c r="O7" s="1244"/>
      <c r="P7" s="1244"/>
      <c r="Q7" s="1244"/>
      <c r="R7" s="1244"/>
      <c r="S7" s="1244"/>
      <c r="T7" s="1221">
        <f>SUM(T8:T10)</f>
        <v>0</v>
      </c>
      <c r="U7" s="1221"/>
      <c r="V7" s="1221"/>
      <c r="W7" s="1221"/>
      <c r="X7" s="1221"/>
      <c r="Y7" s="1221"/>
      <c r="Z7" s="1221"/>
      <c r="AA7" s="1221"/>
      <c r="AB7" s="1221">
        <f>SUM(AB8:AB10)</f>
        <v>0</v>
      </c>
      <c r="AC7" s="1221"/>
      <c r="AD7" s="1221"/>
      <c r="AE7" s="1221"/>
      <c r="AF7" s="1221"/>
      <c r="AG7" s="1221"/>
      <c r="AH7" s="1221"/>
      <c r="AI7" s="1221"/>
    </row>
    <row r="8" spans="1:37" ht="17.100000000000001" customHeight="1">
      <c r="A8" s="1246" t="s">
        <v>569</v>
      </c>
      <c r="B8" s="1246"/>
      <c r="C8" s="1246"/>
      <c r="D8" s="1246"/>
      <c r="E8" s="1246"/>
      <c r="F8" s="1246"/>
      <c r="G8" s="1246"/>
      <c r="H8" s="1246"/>
      <c r="I8" s="1246"/>
      <c r="J8" s="1246"/>
      <c r="K8" s="1246"/>
      <c r="L8" s="1246"/>
      <c r="M8" s="1246"/>
      <c r="N8" s="1246"/>
      <c r="O8" s="1246"/>
      <c r="P8" s="1246"/>
      <c r="Q8" s="1246"/>
      <c r="R8" s="1246"/>
      <c r="S8" s="1246"/>
      <c r="T8" s="1226"/>
      <c r="U8" s="1226"/>
      <c r="V8" s="1226"/>
      <c r="W8" s="1226"/>
      <c r="X8" s="1226"/>
      <c r="Y8" s="1226"/>
      <c r="Z8" s="1226"/>
      <c r="AA8" s="1226"/>
      <c r="AB8" s="1226"/>
      <c r="AC8" s="1226"/>
      <c r="AD8" s="1226"/>
      <c r="AE8" s="1226"/>
      <c r="AF8" s="1226"/>
      <c r="AG8" s="1226"/>
      <c r="AH8" s="1226"/>
      <c r="AI8" s="1226"/>
    </row>
    <row r="9" spans="1:37" ht="17.100000000000001" customHeight="1">
      <c r="A9" s="1246" t="s">
        <v>570</v>
      </c>
      <c r="B9" s="1246"/>
      <c r="C9" s="1246"/>
      <c r="D9" s="1246"/>
      <c r="E9" s="1246"/>
      <c r="F9" s="1246"/>
      <c r="G9" s="1246"/>
      <c r="H9" s="1246"/>
      <c r="I9" s="1246"/>
      <c r="J9" s="1246"/>
      <c r="K9" s="1246"/>
      <c r="L9" s="1246"/>
      <c r="M9" s="1246"/>
      <c r="N9" s="1246"/>
      <c r="O9" s="1246"/>
      <c r="P9" s="1246"/>
      <c r="Q9" s="1246"/>
      <c r="R9" s="1246"/>
      <c r="S9" s="1246"/>
      <c r="T9" s="1226"/>
      <c r="U9" s="1226"/>
      <c r="V9" s="1226"/>
      <c r="W9" s="1226"/>
      <c r="X9" s="1226"/>
      <c r="Y9" s="1226"/>
      <c r="Z9" s="1226"/>
      <c r="AA9" s="1226"/>
      <c r="AB9" s="1226"/>
      <c r="AC9" s="1226"/>
      <c r="AD9" s="1226"/>
      <c r="AE9" s="1226"/>
      <c r="AF9" s="1226"/>
      <c r="AG9" s="1226"/>
      <c r="AH9" s="1226"/>
      <c r="AI9" s="1226"/>
    </row>
    <row r="10" spans="1:37" ht="17.100000000000001" customHeight="1">
      <c r="A10" s="1266" t="s">
        <v>568</v>
      </c>
      <c r="B10" s="1266"/>
      <c r="C10" s="1266"/>
      <c r="D10" s="1266"/>
      <c r="E10" s="1266"/>
      <c r="F10" s="1266"/>
      <c r="G10" s="1266"/>
      <c r="H10" s="1266"/>
      <c r="I10" s="1266"/>
      <c r="J10" s="1266"/>
      <c r="K10" s="1266"/>
      <c r="L10" s="1266"/>
      <c r="M10" s="1266"/>
      <c r="N10" s="1266"/>
      <c r="O10" s="1266"/>
      <c r="P10" s="1266"/>
      <c r="Q10" s="1266"/>
      <c r="R10" s="1266"/>
      <c r="S10" s="1266"/>
      <c r="T10" s="1226"/>
      <c r="U10" s="1226"/>
      <c r="V10" s="1226"/>
      <c r="W10" s="1226"/>
      <c r="X10" s="1226"/>
      <c r="Y10" s="1226"/>
      <c r="Z10" s="1226"/>
      <c r="AA10" s="1226"/>
      <c r="AB10" s="1226"/>
      <c r="AC10" s="1226"/>
      <c r="AD10" s="1226"/>
      <c r="AE10" s="1226"/>
      <c r="AF10" s="1226"/>
      <c r="AG10" s="1226"/>
      <c r="AH10" s="1226"/>
      <c r="AI10" s="1226"/>
    </row>
    <row r="11" spans="1:37" ht="17.100000000000001" customHeight="1">
      <c r="A11" s="1244" t="s">
        <v>253</v>
      </c>
      <c r="B11" s="1244"/>
      <c r="C11" s="1244"/>
      <c r="D11" s="1244"/>
      <c r="E11" s="1244"/>
      <c r="F11" s="1244"/>
      <c r="G11" s="1244"/>
      <c r="H11" s="1244"/>
      <c r="I11" s="1244"/>
      <c r="J11" s="1244"/>
      <c r="K11" s="1244"/>
      <c r="L11" s="1244"/>
      <c r="M11" s="1244"/>
      <c r="N11" s="1244"/>
      <c r="O11" s="1244"/>
      <c r="P11" s="1244"/>
      <c r="Q11" s="1244"/>
      <c r="R11" s="1244"/>
      <c r="S11" s="1244"/>
      <c r="T11" s="1226"/>
      <c r="U11" s="1226"/>
      <c r="V11" s="1226"/>
      <c r="W11" s="1226"/>
      <c r="X11" s="1226"/>
      <c r="Y11" s="1226"/>
      <c r="Z11" s="1226"/>
      <c r="AA11" s="1226"/>
      <c r="AB11" s="1226"/>
      <c r="AC11" s="1226"/>
      <c r="AD11" s="1226"/>
      <c r="AE11" s="1226"/>
      <c r="AF11" s="1226"/>
      <c r="AG11" s="1226"/>
      <c r="AH11" s="1226"/>
      <c r="AI11" s="1226"/>
    </row>
    <row r="12" spans="1:37" ht="17.100000000000001" customHeight="1">
      <c r="A12" s="1244" t="s">
        <v>254</v>
      </c>
      <c r="B12" s="1244"/>
      <c r="C12" s="1244"/>
      <c r="D12" s="1244"/>
      <c r="E12" s="1244"/>
      <c r="F12" s="1244"/>
      <c r="G12" s="1244"/>
      <c r="H12" s="1244"/>
      <c r="I12" s="1244"/>
      <c r="J12" s="1244"/>
      <c r="K12" s="1244"/>
      <c r="L12" s="1244"/>
      <c r="M12" s="1244"/>
      <c r="N12" s="1244"/>
      <c r="O12" s="1244"/>
      <c r="P12" s="1244"/>
      <c r="Q12" s="1244"/>
      <c r="R12" s="1244"/>
      <c r="S12" s="1244"/>
      <c r="T12" s="1226"/>
      <c r="U12" s="1226"/>
      <c r="V12" s="1226"/>
      <c r="W12" s="1226"/>
      <c r="X12" s="1226"/>
      <c r="Y12" s="1226"/>
      <c r="Z12" s="1226"/>
      <c r="AA12" s="1226"/>
      <c r="AB12" s="1245"/>
      <c r="AC12" s="1245"/>
      <c r="AD12" s="1245"/>
      <c r="AE12" s="1245"/>
      <c r="AF12" s="1245"/>
      <c r="AG12" s="1245"/>
      <c r="AH12" s="1245"/>
      <c r="AI12" s="1245"/>
      <c r="AJ12" s="51" t="s">
        <v>181</v>
      </c>
    </row>
    <row r="13" spans="1:37" ht="17.100000000000001" customHeight="1">
      <c r="A13" s="1244" t="s">
        <v>341</v>
      </c>
      <c r="B13" s="1244"/>
      <c r="C13" s="1244"/>
      <c r="D13" s="1244"/>
      <c r="E13" s="1244"/>
      <c r="F13" s="1244"/>
      <c r="G13" s="1244"/>
      <c r="H13" s="1244"/>
      <c r="I13" s="1244"/>
      <c r="J13" s="1244"/>
      <c r="K13" s="1244"/>
      <c r="L13" s="1244"/>
      <c r="M13" s="1244"/>
      <c r="N13" s="1244"/>
      <c r="O13" s="1244"/>
      <c r="P13" s="1244"/>
      <c r="Q13" s="1244"/>
      <c r="R13" s="1244"/>
      <c r="S13" s="1244"/>
      <c r="T13" s="1221">
        <f>SUM(T6,T7,T11,T12)</f>
        <v>0</v>
      </c>
      <c r="U13" s="1221"/>
      <c r="V13" s="1221"/>
      <c r="W13" s="1221"/>
      <c r="X13" s="1221"/>
      <c r="Y13" s="1221"/>
      <c r="Z13" s="1221"/>
      <c r="AA13" s="1221"/>
      <c r="AB13" s="1221">
        <f>SUM(AB6,AB7,AB11)</f>
        <v>0</v>
      </c>
      <c r="AC13" s="1221"/>
      <c r="AD13" s="1221"/>
      <c r="AE13" s="1221"/>
      <c r="AF13" s="1221"/>
      <c r="AG13" s="1221"/>
      <c r="AH13" s="1221"/>
      <c r="AI13" s="1221"/>
    </row>
    <row r="14" spans="1:37" ht="17.100000000000001" customHeight="1">
      <c r="A14" s="46" t="s">
        <v>310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42"/>
      <c r="M14" s="142"/>
      <c r="N14" s="142"/>
      <c r="O14" s="142"/>
      <c r="P14" s="142"/>
      <c r="Q14" s="142"/>
      <c r="R14" s="142"/>
      <c r="S14" s="142"/>
      <c r="T14" s="142"/>
      <c r="U14" s="143"/>
      <c r="V14" s="143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</row>
    <row r="15" spans="1:37" ht="17.100000000000001" customHeight="1">
      <c r="A15" s="1263" t="s">
        <v>554</v>
      </c>
      <c r="B15" s="1263"/>
      <c r="C15" s="1263"/>
      <c r="D15" s="1263"/>
      <c r="E15" s="1263"/>
      <c r="F15" s="1263"/>
      <c r="G15" s="1263"/>
      <c r="H15" s="1263"/>
      <c r="I15" s="1263"/>
      <c r="J15" s="1263"/>
      <c r="K15" s="1263"/>
      <c r="L15" s="1263"/>
      <c r="M15" s="1263"/>
      <c r="N15" s="1263"/>
      <c r="O15" s="1263"/>
      <c r="P15" s="1263"/>
      <c r="Q15" s="1263"/>
      <c r="R15" s="1263"/>
      <c r="S15" s="1263"/>
      <c r="T15" s="1263"/>
      <c r="U15" s="1263"/>
      <c r="V15" s="1263"/>
      <c r="W15" s="1263"/>
      <c r="X15" s="1263"/>
      <c r="Y15" s="1263"/>
      <c r="Z15" s="1263"/>
      <c r="AA15" s="1263"/>
      <c r="AB15" s="1263"/>
      <c r="AC15" s="1263"/>
      <c r="AD15" s="1263"/>
      <c r="AE15" s="1263"/>
      <c r="AF15" s="1263"/>
      <c r="AG15" s="1263"/>
      <c r="AH15" s="1263"/>
      <c r="AI15" s="1263"/>
      <c r="AK15" s="161" t="s">
        <v>86</v>
      </c>
    </row>
    <row r="16" spans="1:37" ht="17.100000000000001" customHeight="1">
      <c r="A16" s="1262" t="s">
        <v>842</v>
      </c>
      <c r="B16" s="1262"/>
      <c r="C16" s="1262"/>
      <c r="D16" s="1262"/>
      <c r="E16" s="1262"/>
      <c r="F16" s="1262"/>
      <c r="G16" s="1262"/>
      <c r="H16" s="1262"/>
      <c r="I16" s="1262"/>
      <c r="J16" s="1262"/>
      <c r="K16" s="1262"/>
      <c r="L16" s="1262"/>
      <c r="M16" s="1262"/>
      <c r="N16" s="1262"/>
      <c r="O16" s="1262"/>
      <c r="P16" s="1262"/>
      <c r="Q16" s="1262"/>
      <c r="R16" s="1262"/>
      <c r="S16" s="1262"/>
      <c r="T16" s="1262"/>
      <c r="U16" s="1262"/>
      <c r="V16" s="1262"/>
      <c r="W16" s="1262"/>
      <c r="X16" s="1262"/>
      <c r="Y16" s="1262"/>
      <c r="Z16" s="1262"/>
      <c r="AA16" s="1262"/>
      <c r="AB16" s="1221">
        <f ca="1">IFERROR(Zal_B_VII_B71!AE5,"")</f>
        <v>2251410</v>
      </c>
      <c r="AC16" s="1221"/>
      <c r="AD16" s="1221"/>
      <c r="AE16" s="1221"/>
      <c r="AF16" s="1221"/>
      <c r="AG16" s="1221"/>
      <c r="AH16" s="1221"/>
      <c r="AI16" s="1221"/>
      <c r="AK16" s="112" t="s">
        <v>185</v>
      </c>
    </row>
    <row r="17" spans="1:45" ht="24.95" customHeight="1">
      <c r="A17" s="1237" t="s">
        <v>555</v>
      </c>
      <c r="B17" s="1237"/>
      <c r="C17" s="1237"/>
      <c r="D17" s="1237"/>
      <c r="E17" s="1237"/>
      <c r="F17" s="1237"/>
      <c r="G17" s="1237"/>
      <c r="H17" s="1237"/>
      <c r="I17" s="1237"/>
      <c r="J17" s="1237"/>
      <c r="K17" s="1237"/>
      <c r="L17" s="1237"/>
      <c r="M17" s="1237"/>
      <c r="N17" s="1237"/>
      <c r="O17" s="1237"/>
      <c r="P17" s="1237"/>
      <c r="Q17" s="1237"/>
      <c r="R17" s="1237"/>
      <c r="S17" s="1237"/>
      <c r="T17" s="1237"/>
      <c r="U17" s="1237"/>
      <c r="V17" s="1237"/>
      <c r="W17" s="1237"/>
      <c r="X17" s="1237"/>
      <c r="Y17" s="1237"/>
      <c r="Z17" s="1237"/>
      <c r="AA17" s="1237"/>
      <c r="AB17" s="1237"/>
      <c r="AC17" s="1237"/>
      <c r="AD17" s="1237"/>
      <c r="AE17" s="1237"/>
      <c r="AF17" s="1237"/>
      <c r="AG17" s="1237"/>
      <c r="AH17" s="1237"/>
      <c r="AI17" s="1237"/>
      <c r="AK17" s="162">
        <v>500000</v>
      </c>
    </row>
    <row r="18" spans="1:45" ht="17.100000000000001" customHeight="1">
      <c r="A18" s="1155" t="s">
        <v>918</v>
      </c>
      <c r="B18" s="1156"/>
      <c r="C18" s="1156"/>
      <c r="D18" s="1156"/>
      <c r="E18" s="1156"/>
      <c r="F18" s="1156"/>
      <c r="G18" s="1156"/>
      <c r="H18" s="1156"/>
      <c r="I18" s="1156"/>
      <c r="J18" s="1156"/>
      <c r="K18" s="1156"/>
      <c r="L18" s="1156"/>
      <c r="M18" s="1156"/>
      <c r="N18" s="1156"/>
      <c r="O18" s="1156"/>
      <c r="P18" s="1156"/>
      <c r="Q18" s="1156"/>
      <c r="R18" s="1156"/>
      <c r="S18" s="1156"/>
      <c r="T18" s="1156"/>
      <c r="U18" s="1156"/>
      <c r="V18" s="1156"/>
      <c r="W18" s="1156"/>
      <c r="X18" s="1156"/>
      <c r="Y18" s="1156"/>
      <c r="Z18" s="1156"/>
      <c r="AA18" s="1157"/>
      <c r="AB18" s="1259">
        <v>500000</v>
      </c>
      <c r="AC18" s="1260"/>
      <c r="AD18" s="1260"/>
      <c r="AE18" s="1260"/>
      <c r="AF18" s="1260"/>
      <c r="AG18" s="1260"/>
      <c r="AH18" s="1260"/>
      <c r="AI18" s="1261"/>
      <c r="AK18" s="162"/>
    </row>
    <row r="19" spans="1:45" ht="17.100000000000001" customHeight="1">
      <c r="A19" s="1241" t="s">
        <v>556</v>
      </c>
      <c r="B19" s="1264"/>
      <c r="C19" s="1264"/>
      <c r="D19" s="1264"/>
      <c r="E19" s="1264"/>
      <c r="F19" s="1264"/>
      <c r="G19" s="1264"/>
      <c r="H19" s="1264"/>
      <c r="I19" s="1264"/>
      <c r="J19" s="1264"/>
      <c r="K19" s="1264"/>
      <c r="L19" s="1264"/>
      <c r="M19" s="1264"/>
      <c r="N19" s="1264"/>
      <c r="O19" s="1264"/>
      <c r="P19" s="1264"/>
      <c r="Q19" s="1264"/>
      <c r="R19" s="1264"/>
      <c r="S19" s="1264"/>
      <c r="T19" s="1264"/>
      <c r="U19" s="1264"/>
      <c r="V19" s="1264"/>
      <c r="W19" s="1264"/>
      <c r="X19" s="1264"/>
      <c r="Y19" s="1264"/>
      <c r="Z19" s="1264"/>
      <c r="AA19" s="1265"/>
      <c r="AB19" s="1178" t="s">
        <v>165</v>
      </c>
      <c r="AC19" s="1179"/>
      <c r="AD19" s="1179"/>
      <c r="AE19" s="1179"/>
      <c r="AF19" s="1179"/>
      <c r="AG19" s="1179"/>
      <c r="AH19" s="1179"/>
      <c r="AI19" s="1180"/>
    </row>
    <row r="20" spans="1:45" s="113" customFormat="1" ht="17.100000000000001" customHeight="1">
      <c r="A20" s="1181" t="s">
        <v>557</v>
      </c>
      <c r="B20" s="1181"/>
      <c r="C20" s="1181"/>
      <c r="D20" s="1255"/>
      <c r="E20" s="1255"/>
      <c r="F20" s="1255"/>
      <c r="G20" s="1255"/>
      <c r="H20" s="1255"/>
      <c r="I20" s="1255"/>
      <c r="J20" s="1255"/>
      <c r="K20" s="1255"/>
      <c r="L20" s="1255"/>
      <c r="M20" s="1255"/>
      <c r="N20" s="1255"/>
      <c r="O20" s="1255"/>
      <c r="P20" s="1255"/>
      <c r="Q20" s="1255"/>
      <c r="R20" s="1255"/>
      <c r="S20" s="1255"/>
      <c r="T20" s="1255"/>
      <c r="U20" s="1255"/>
      <c r="V20" s="1255"/>
      <c r="W20" s="1255"/>
      <c r="X20" s="1255"/>
      <c r="Y20" s="1255"/>
      <c r="Z20" s="1255"/>
      <c r="AA20" s="1255"/>
      <c r="AB20" s="1226"/>
      <c r="AC20" s="1226"/>
      <c r="AD20" s="1226"/>
      <c r="AE20" s="1226"/>
      <c r="AF20" s="1226"/>
      <c r="AG20" s="1226"/>
      <c r="AH20" s="1226"/>
      <c r="AI20" s="1226"/>
      <c r="AJ20" s="51"/>
    </row>
    <row r="21" spans="1:45" s="113" customFormat="1" ht="17.100000000000001" customHeight="1">
      <c r="A21" s="1181" t="s">
        <v>558</v>
      </c>
      <c r="B21" s="1181"/>
      <c r="C21" s="1181"/>
      <c r="D21" s="1255"/>
      <c r="E21" s="1255"/>
      <c r="F21" s="1255"/>
      <c r="G21" s="1255"/>
      <c r="H21" s="1255"/>
      <c r="I21" s="1255"/>
      <c r="J21" s="1255"/>
      <c r="K21" s="1255"/>
      <c r="L21" s="1255"/>
      <c r="M21" s="1255"/>
      <c r="N21" s="1255"/>
      <c r="O21" s="1255"/>
      <c r="P21" s="1255"/>
      <c r="Q21" s="1255"/>
      <c r="R21" s="1255"/>
      <c r="S21" s="1255"/>
      <c r="T21" s="1255"/>
      <c r="U21" s="1255"/>
      <c r="V21" s="1255"/>
      <c r="W21" s="1255"/>
      <c r="X21" s="1255"/>
      <c r="Y21" s="1255"/>
      <c r="Z21" s="1255"/>
      <c r="AA21" s="1255"/>
      <c r="AB21" s="1226"/>
      <c r="AC21" s="1226"/>
      <c r="AD21" s="1226"/>
      <c r="AE21" s="1226"/>
      <c r="AF21" s="1226"/>
      <c r="AG21" s="1226"/>
      <c r="AH21" s="1226"/>
      <c r="AI21" s="1226"/>
      <c r="AJ21" s="51"/>
    </row>
    <row r="22" spans="1:45" s="113" customFormat="1" ht="17.100000000000001" customHeight="1">
      <c r="A22" s="1181" t="s">
        <v>559</v>
      </c>
      <c r="B22" s="1181"/>
      <c r="C22" s="1181"/>
      <c r="D22" s="1255"/>
      <c r="E22" s="1255"/>
      <c r="F22" s="1255"/>
      <c r="G22" s="1255"/>
      <c r="H22" s="1255"/>
      <c r="I22" s="1255"/>
      <c r="J22" s="1255"/>
      <c r="K22" s="1255"/>
      <c r="L22" s="1255"/>
      <c r="M22" s="1255"/>
      <c r="N22" s="1255"/>
      <c r="O22" s="1255"/>
      <c r="P22" s="1255"/>
      <c r="Q22" s="1255"/>
      <c r="R22" s="1255"/>
      <c r="S22" s="1255"/>
      <c r="T22" s="1255"/>
      <c r="U22" s="1255"/>
      <c r="V22" s="1255"/>
      <c r="W22" s="1255"/>
      <c r="X22" s="1255"/>
      <c r="Y22" s="1255"/>
      <c r="Z22" s="1255"/>
      <c r="AA22" s="1255"/>
      <c r="AB22" s="1226"/>
      <c r="AC22" s="1226"/>
      <c r="AD22" s="1226"/>
      <c r="AE22" s="1226"/>
      <c r="AF22" s="1226"/>
      <c r="AG22" s="1226"/>
      <c r="AH22" s="1226"/>
      <c r="AI22" s="1226"/>
      <c r="AJ22" s="51"/>
    </row>
    <row r="23" spans="1:45" s="113" customFormat="1" ht="17.100000000000001" customHeight="1">
      <c r="A23" s="1152" t="s">
        <v>560</v>
      </c>
      <c r="B23" s="1152"/>
      <c r="C23" s="1152"/>
      <c r="D23" s="1255"/>
      <c r="E23" s="1255"/>
      <c r="F23" s="1255"/>
      <c r="G23" s="1255"/>
      <c r="H23" s="1255"/>
      <c r="I23" s="1255"/>
      <c r="J23" s="1255"/>
      <c r="K23" s="1255"/>
      <c r="L23" s="1255"/>
      <c r="M23" s="1255"/>
      <c r="N23" s="1255"/>
      <c r="O23" s="1255"/>
      <c r="P23" s="1255"/>
      <c r="Q23" s="1255"/>
      <c r="R23" s="1255"/>
      <c r="S23" s="1255"/>
      <c r="T23" s="1255"/>
      <c r="U23" s="1255"/>
      <c r="V23" s="1255"/>
      <c r="W23" s="1255"/>
      <c r="X23" s="1255"/>
      <c r="Y23" s="1255"/>
      <c r="Z23" s="1255"/>
      <c r="AA23" s="1255"/>
      <c r="AB23" s="1226"/>
      <c r="AC23" s="1226"/>
      <c r="AD23" s="1226"/>
      <c r="AE23" s="1226"/>
      <c r="AF23" s="1226"/>
      <c r="AG23" s="1226"/>
      <c r="AH23" s="1226"/>
      <c r="AI23" s="1226"/>
      <c r="AL23" s="472"/>
      <c r="AM23" s="472"/>
      <c r="AN23" s="472"/>
      <c r="AO23" s="472"/>
      <c r="AP23" s="472"/>
      <c r="AQ23" s="472"/>
      <c r="AR23" s="472"/>
      <c r="AS23" s="472"/>
    </row>
    <row r="24" spans="1:45" ht="23.25" customHeight="1">
      <c r="A24" s="1089" t="s">
        <v>561</v>
      </c>
      <c r="B24" s="1090"/>
      <c r="C24" s="1090"/>
      <c r="D24" s="1090"/>
      <c r="E24" s="1090"/>
      <c r="F24" s="1090"/>
      <c r="G24" s="1090"/>
      <c r="H24" s="1090"/>
      <c r="I24" s="1090"/>
      <c r="J24" s="1090"/>
      <c r="K24" s="1090"/>
      <c r="L24" s="1090"/>
      <c r="M24" s="1090"/>
      <c r="N24" s="1090"/>
      <c r="O24" s="1090"/>
      <c r="P24" s="1090"/>
      <c r="Q24" s="1090"/>
      <c r="R24" s="1090"/>
      <c r="S24" s="1090"/>
      <c r="T24" s="1090"/>
      <c r="U24" s="1090"/>
      <c r="V24" s="1090"/>
      <c r="W24" s="1090"/>
      <c r="X24" s="1090"/>
      <c r="Y24" s="1090"/>
      <c r="Z24" s="1090"/>
      <c r="AA24" s="1090"/>
      <c r="AB24" s="1251">
        <f ca="1">IF(SUM(AB20:OFFSET(Razem_BIV_33_pomoc,-1,27))&gt;AB18,"Przekroczony limit pomocy!",SUM(AB20:OFFSET(Razem_BIV_33_pomoc,-1,27)))</f>
        <v>0</v>
      </c>
      <c r="AC24" s="1252"/>
      <c r="AD24" s="1252"/>
      <c r="AE24" s="1252"/>
      <c r="AF24" s="1252"/>
      <c r="AG24" s="1252"/>
      <c r="AH24" s="1252"/>
      <c r="AI24" s="1253"/>
      <c r="AL24" s="499" t="s">
        <v>703</v>
      </c>
      <c r="AM24" s="491"/>
      <c r="AN24" s="491"/>
      <c r="AO24" s="491"/>
      <c r="AP24" s="491"/>
      <c r="AQ24" s="491"/>
      <c r="AR24" s="491"/>
      <c r="AS24" s="491"/>
    </row>
    <row r="25" spans="1:45" ht="24.95" customHeight="1">
      <c r="A25" s="1155" t="s">
        <v>919</v>
      </c>
      <c r="B25" s="1156"/>
      <c r="C25" s="1156"/>
      <c r="D25" s="1156"/>
      <c r="E25" s="1156"/>
      <c r="F25" s="1156"/>
      <c r="G25" s="1156"/>
      <c r="H25" s="1156"/>
      <c r="I25" s="1156"/>
      <c r="J25" s="1156"/>
      <c r="K25" s="1156"/>
      <c r="L25" s="1156"/>
      <c r="M25" s="1156"/>
      <c r="N25" s="1156"/>
      <c r="O25" s="1156"/>
      <c r="P25" s="1156"/>
      <c r="Q25" s="1156"/>
      <c r="R25" s="1156"/>
      <c r="S25" s="1156"/>
      <c r="T25" s="1156"/>
      <c r="U25" s="1156"/>
      <c r="V25" s="1156"/>
      <c r="W25" s="1156"/>
      <c r="X25" s="1156"/>
      <c r="Y25" s="1156"/>
      <c r="Z25" s="1156"/>
      <c r="AA25" s="1157"/>
      <c r="AB25" s="1251">
        <f ca="1">IFERROR(IF(AB18="ND",IF(AB16&gt;0,AB16,"Nie dotyczy"),IF(SUM(AB18-AB24)&gt;AB16,AB16,SUM(AB18-AB24))),0)</f>
        <v>500000</v>
      </c>
      <c r="AC25" s="1252"/>
      <c r="AD25" s="1252"/>
      <c r="AE25" s="1252"/>
      <c r="AF25" s="1252"/>
      <c r="AG25" s="1252"/>
      <c r="AH25" s="1252"/>
      <c r="AI25" s="1253"/>
      <c r="AL25" s="498" t="s">
        <v>704</v>
      </c>
      <c r="AM25" s="491"/>
      <c r="AN25" s="491"/>
      <c r="AO25" s="491"/>
      <c r="AP25" s="491"/>
      <c r="AQ25" s="491"/>
      <c r="AR25" s="491"/>
      <c r="AS25" s="491"/>
    </row>
    <row r="26" spans="1:45" ht="17.100000000000001" customHeight="1">
      <c r="A26" s="1182" t="s">
        <v>219</v>
      </c>
      <c r="B26" s="1182"/>
      <c r="C26" s="1182"/>
      <c r="D26" s="1182"/>
      <c r="E26" s="1182"/>
      <c r="F26" s="1182"/>
      <c r="G26" s="1182"/>
      <c r="H26" s="1182"/>
      <c r="I26" s="1182"/>
      <c r="J26" s="1182"/>
      <c r="K26" s="1182"/>
      <c r="L26" s="1182"/>
      <c r="M26" s="1182"/>
      <c r="N26" s="1182"/>
      <c r="O26" s="1182"/>
      <c r="P26" s="1182"/>
      <c r="Q26" s="1182"/>
      <c r="R26" s="1182"/>
      <c r="S26" s="1182"/>
      <c r="T26" s="1182"/>
      <c r="U26" s="1182"/>
      <c r="V26" s="1182"/>
      <c r="W26" s="1182"/>
      <c r="X26" s="1182"/>
      <c r="Y26" s="1182"/>
      <c r="Z26" s="1078"/>
      <c r="AA26" s="1078"/>
      <c r="AB26" s="1078"/>
      <c r="AC26" s="1078"/>
      <c r="AD26" s="1078"/>
      <c r="AE26" s="1078"/>
      <c r="AF26" s="1078"/>
      <c r="AG26" s="1078"/>
      <c r="AH26" s="1078"/>
      <c r="AI26" s="1078"/>
      <c r="AL26" s="491"/>
      <c r="AM26" s="491"/>
      <c r="AN26" s="491"/>
      <c r="AO26" s="491"/>
      <c r="AP26" s="491"/>
      <c r="AQ26" s="491"/>
      <c r="AR26" s="491"/>
      <c r="AS26" s="491"/>
    </row>
    <row r="27" spans="1:45" ht="17.100000000000001" customHeight="1">
      <c r="A27" s="1210" t="s">
        <v>578</v>
      </c>
      <c r="B27" s="1257"/>
      <c r="C27" s="1257"/>
      <c r="D27" s="1257"/>
      <c r="E27" s="1257"/>
      <c r="F27" s="1257"/>
      <c r="G27" s="1257"/>
      <c r="H27" s="1257"/>
      <c r="I27" s="1257"/>
      <c r="J27" s="1257"/>
      <c r="K27" s="1257"/>
      <c r="L27" s="1257"/>
      <c r="M27" s="1257"/>
      <c r="N27" s="1257"/>
      <c r="O27" s="1257"/>
      <c r="P27" s="1257"/>
      <c r="Q27" s="1257"/>
      <c r="R27" s="1257"/>
      <c r="S27" s="1257"/>
      <c r="T27" s="1257"/>
      <c r="U27" s="1257"/>
      <c r="V27" s="1257"/>
      <c r="W27" s="1257"/>
      <c r="X27" s="1257"/>
      <c r="Y27" s="1257"/>
      <c r="Z27" s="1257"/>
      <c r="AA27" s="1257"/>
      <c r="AB27" s="1221">
        <f>SUM(AB28:AI29)</f>
        <v>0</v>
      </c>
      <c r="AC27" s="1221"/>
      <c r="AD27" s="1221"/>
      <c r="AE27" s="1221"/>
      <c r="AF27" s="1221"/>
      <c r="AG27" s="1221"/>
      <c r="AH27" s="1221"/>
      <c r="AI27" s="1221"/>
    </row>
    <row r="28" spans="1:45" ht="17.100000000000001" customHeight="1">
      <c r="A28" s="1210" t="s">
        <v>220</v>
      </c>
      <c r="B28" s="1210"/>
      <c r="C28" s="1210"/>
      <c r="D28" s="1210"/>
      <c r="E28" s="1210"/>
      <c r="F28" s="1210"/>
      <c r="G28" s="1210"/>
      <c r="H28" s="1210"/>
      <c r="I28" s="1210"/>
      <c r="J28" s="1210"/>
      <c r="K28" s="1210"/>
      <c r="L28" s="1210"/>
      <c r="M28" s="1210"/>
      <c r="N28" s="1210"/>
      <c r="O28" s="1210"/>
      <c r="P28" s="1210"/>
      <c r="Q28" s="1210"/>
      <c r="R28" s="1210"/>
      <c r="S28" s="1210"/>
      <c r="T28" s="1210"/>
      <c r="U28" s="1210"/>
      <c r="V28" s="1210"/>
      <c r="W28" s="1210"/>
      <c r="X28" s="1210"/>
      <c r="Y28" s="1210"/>
      <c r="Z28" s="1210"/>
      <c r="AA28" s="1210"/>
      <c r="AB28" s="1258"/>
      <c r="AC28" s="1258"/>
      <c r="AD28" s="1258"/>
      <c r="AE28" s="1258"/>
      <c r="AF28" s="1258"/>
      <c r="AG28" s="1258"/>
      <c r="AH28" s="1258"/>
      <c r="AI28" s="1258"/>
    </row>
    <row r="29" spans="1:45" ht="17.100000000000001" customHeight="1">
      <c r="A29" s="1210" t="s">
        <v>221</v>
      </c>
      <c r="B29" s="1210"/>
      <c r="C29" s="1210"/>
      <c r="D29" s="1210"/>
      <c r="E29" s="1210"/>
      <c r="F29" s="1210"/>
      <c r="G29" s="1210"/>
      <c r="H29" s="1210"/>
      <c r="I29" s="1210"/>
      <c r="J29" s="1210"/>
      <c r="K29" s="1210"/>
      <c r="L29" s="1210"/>
      <c r="M29" s="1210"/>
      <c r="N29" s="1210"/>
      <c r="O29" s="1210"/>
      <c r="P29" s="1210"/>
      <c r="Q29" s="1210"/>
      <c r="R29" s="1210"/>
      <c r="S29" s="1210"/>
      <c r="T29" s="1210"/>
      <c r="U29" s="1210"/>
      <c r="V29" s="1210"/>
      <c r="W29" s="1210"/>
      <c r="X29" s="1210"/>
      <c r="Y29" s="1210"/>
      <c r="Z29" s="1210"/>
      <c r="AA29" s="1210"/>
      <c r="AB29" s="1226"/>
      <c r="AC29" s="1226"/>
      <c r="AD29" s="1226"/>
      <c r="AE29" s="1226"/>
      <c r="AF29" s="1226"/>
      <c r="AG29" s="1226"/>
      <c r="AH29" s="1226"/>
      <c r="AI29" s="1226"/>
    </row>
    <row r="30" spans="1:45" ht="17.100000000000001" customHeight="1">
      <c r="A30" s="1210" t="s">
        <v>329</v>
      </c>
      <c r="B30" s="1210"/>
      <c r="C30" s="1210"/>
      <c r="D30" s="1210"/>
      <c r="E30" s="1210"/>
      <c r="F30" s="1210"/>
      <c r="G30" s="1210"/>
      <c r="H30" s="1210"/>
      <c r="I30" s="1210"/>
      <c r="J30" s="1210"/>
      <c r="K30" s="1210"/>
      <c r="L30" s="1210"/>
      <c r="M30" s="1210"/>
      <c r="N30" s="1210"/>
      <c r="O30" s="1210"/>
      <c r="P30" s="1210"/>
      <c r="Q30" s="1210"/>
      <c r="R30" s="1210"/>
      <c r="S30" s="1210"/>
      <c r="T30" s="1210"/>
      <c r="U30" s="1210"/>
      <c r="V30" s="1210"/>
      <c r="W30" s="1210"/>
      <c r="X30" s="1210"/>
      <c r="Y30" s="1210"/>
      <c r="Z30" s="1210"/>
      <c r="AA30" s="1210"/>
      <c r="AB30" s="1219">
        <f>IFERROR(AB32/AB27*100,0)</f>
        <v>0</v>
      </c>
      <c r="AC30" s="1219"/>
      <c r="AD30" s="1219"/>
      <c r="AE30" s="1219"/>
      <c r="AF30" s="1219"/>
      <c r="AG30" s="1219"/>
      <c r="AH30" s="1219"/>
      <c r="AI30" s="1219"/>
    </row>
    <row r="31" spans="1:45" ht="17.100000000000001" customHeight="1">
      <c r="A31" s="1182" t="s">
        <v>454</v>
      </c>
      <c r="B31" s="1182"/>
      <c r="C31" s="1182"/>
      <c r="D31" s="1182"/>
      <c r="E31" s="1182"/>
      <c r="F31" s="1182"/>
      <c r="G31" s="1182"/>
      <c r="H31" s="1182"/>
      <c r="I31" s="1182"/>
      <c r="J31" s="1182"/>
      <c r="K31" s="1182"/>
      <c r="L31" s="1182"/>
      <c r="M31" s="1182"/>
      <c r="N31" s="1182"/>
      <c r="O31" s="1182"/>
      <c r="P31" s="1182"/>
      <c r="Q31" s="1182"/>
      <c r="R31" s="1182"/>
      <c r="S31" s="1182"/>
      <c r="T31" s="1182"/>
      <c r="U31" s="1182"/>
      <c r="V31" s="1182"/>
      <c r="W31" s="1182"/>
      <c r="X31" s="1182"/>
      <c r="Y31" s="1182"/>
      <c r="Z31" s="1182"/>
      <c r="AA31" s="1182"/>
      <c r="AB31" s="1182"/>
      <c r="AC31" s="1182"/>
      <c r="AD31" s="1182"/>
      <c r="AE31" s="1182"/>
      <c r="AF31" s="1182"/>
      <c r="AG31" s="1182"/>
      <c r="AH31" s="1182"/>
      <c r="AI31" s="1182"/>
    </row>
    <row r="32" spans="1:45" ht="17.100000000000001" customHeight="1">
      <c r="A32" s="1210" t="s">
        <v>579</v>
      </c>
      <c r="B32" s="1257"/>
      <c r="C32" s="1257"/>
      <c r="D32" s="1257"/>
      <c r="E32" s="1257"/>
      <c r="F32" s="1257"/>
      <c r="G32" s="1257"/>
      <c r="H32" s="1257"/>
      <c r="I32" s="1257"/>
      <c r="J32" s="1257"/>
      <c r="K32" s="1257"/>
      <c r="L32" s="1257"/>
      <c r="M32" s="1257"/>
      <c r="N32" s="1257"/>
      <c r="O32" s="1257"/>
      <c r="P32" s="1257"/>
      <c r="Q32" s="1257"/>
      <c r="R32" s="1257"/>
      <c r="S32" s="1257"/>
      <c r="T32" s="1257"/>
      <c r="U32" s="1257"/>
      <c r="V32" s="1257"/>
      <c r="W32" s="1257"/>
      <c r="X32" s="1257"/>
      <c r="Y32" s="1257"/>
      <c r="Z32" s="1257"/>
      <c r="AA32" s="1257"/>
      <c r="AB32" s="1221">
        <f>SUM(AB33,AB37)</f>
        <v>0</v>
      </c>
      <c r="AC32" s="1221"/>
      <c r="AD32" s="1221"/>
      <c r="AE32" s="1221"/>
      <c r="AF32" s="1221"/>
      <c r="AG32" s="1221"/>
      <c r="AH32" s="1221"/>
      <c r="AI32" s="1221"/>
      <c r="AN32" s="510"/>
    </row>
    <row r="33" spans="1:40" ht="17.100000000000001" customHeight="1">
      <c r="A33" s="1210" t="s">
        <v>580</v>
      </c>
      <c r="B33" s="1211"/>
      <c r="C33" s="1211"/>
      <c r="D33" s="1211"/>
      <c r="E33" s="1211"/>
      <c r="F33" s="1211"/>
      <c r="G33" s="1211"/>
      <c r="H33" s="1211"/>
      <c r="I33" s="1211"/>
      <c r="J33" s="1211"/>
      <c r="K33" s="1211"/>
      <c r="L33" s="1211"/>
      <c r="M33" s="1211"/>
      <c r="N33" s="1211"/>
      <c r="O33" s="1211"/>
      <c r="P33" s="1211"/>
      <c r="Q33" s="1211"/>
      <c r="R33" s="1211"/>
      <c r="S33" s="1211"/>
      <c r="T33" s="1211"/>
      <c r="U33" s="1211"/>
      <c r="V33" s="1211"/>
      <c r="W33" s="1211"/>
      <c r="X33" s="1211"/>
      <c r="Y33" s="1211"/>
      <c r="Z33" s="1211"/>
      <c r="AA33" s="1211"/>
      <c r="AB33" s="1220">
        <f>IF(OsPr192WoPP="3.2.2 Jednostka sektora finansów publicznych",AB34,SUM(AB34:AI35))</f>
        <v>0</v>
      </c>
      <c r="AC33" s="1221"/>
      <c r="AD33" s="1221"/>
      <c r="AE33" s="1221"/>
      <c r="AF33" s="1221"/>
      <c r="AG33" s="1221"/>
      <c r="AH33" s="1221"/>
      <c r="AI33" s="1221"/>
    </row>
    <row r="34" spans="1:40" ht="17.100000000000001" customHeight="1">
      <c r="A34" s="1210" t="s">
        <v>256</v>
      </c>
      <c r="B34" s="1211"/>
      <c r="C34" s="1211"/>
      <c r="D34" s="1211"/>
      <c r="E34" s="1211"/>
      <c r="F34" s="1211"/>
      <c r="G34" s="1211"/>
      <c r="H34" s="1211"/>
      <c r="I34" s="1211"/>
      <c r="J34" s="1211"/>
      <c r="K34" s="1211"/>
      <c r="L34" s="1211"/>
      <c r="M34" s="1211"/>
      <c r="N34" s="1211"/>
      <c r="O34" s="1211"/>
      <c r="P34" s="1211"/>
      <c r="Q34" s="1211"/>
      <c r="R34" s="1211"/>
      <c r="S34" s="1211"/>
      <c r="T34" s="1211"/>
      <c r="U34" s="1211"/>
      <c r="V34" s="1211"/>
      <c r="W34" s="1211"/>
      <c r="X34" s="1211"/>
      <c r="Y34" s="1211"/>
      <c r="Z34" s="1211"/>
      <c r="AA34" s="1211"/>
      <c r="AB34" s="1254"/>
      <c r="AC34" s="1254"/>
      <c r="AD34" s="1254"/>
      <c r="AE34" s="1254"/>
      <c r="AF34" s="1254"/>
      <c r="AG34" s="1254"/>
      <c r="AH34" s="1254"/>
      <c r="AI34" s="1254"/>
      <c r="AN34" s="511"/>
    </row>
    <row r="35" spans="1:40" ht="17.100000000000001" customHeight="1">
      <c r="A35" s="1210" t="s">
        <v>257</v>
      </c>
      <c r="B35" s="1211"/>
      <c r="C35" s="1211"/>
      <c r="D35" s="1211"/>
      <c r="E35" s="1211"/>
      <c r="F35" s="1211"/>
      <c r="G35" s="1211"/>
      <c r="H35" s="1211"/>
      <c r="I35" s="1211"/>
      <c r="J35" s="1211"/>
      <c r="K35" s="1211"/>
      <c r="L35" s="1211"/>
      <c r="M35" s="1211"/>
      <c r="N35" s="1211"/>
      <c r="O35" s="1211"/>
      <c r="P35" s="1211"/>
      <c r="Q35" s="1211"/>
      <c r="R35" s="1211"/>
      <c r="S35" s="1211"/>
      <c r="T35" s="1211"/>
      <c r="U35" s="1211"/>
      <c r="V35" s="1211"/>
      <c r="W35" s="1211"/>
      <c r="X35" s="1211"/>
      <c r="Y35" s="1211"/>
      <c r="Z35" s="1211"/>
      <c r="AA35" s="1211"/>
      <c r="AB35" s="1254"/>
      <c r="AC35" s="1254"/>
      <c r="AD35" s="1254"/>
      <c r="AE35" s="1254"/>
      <c r="AF35" s="1254"/>
      <c r="AG35" s="1254"/>
      <c r="AH35" s="1254"/>
      <c r="AI35" s="1254"/>
    </row>
    <row r="36" spans="1:40" ht="29.25" customHeight="1">
      <c r="A36" s="1210" t="s">
        <v>275</v>
      </c>
      <c r="B36" s="1211"/>
      <c r="C36" s="1211"/>
      <c r="D36" s="1211"/>
      <c r="E36" s="1211"/>
      <c r="F36" s="1211"/>
      <c r="G36" s="1211"/>
      <c r="H36" s="1211"/>
      <c r="I36" s="1211"/>
      <c r="J36" s="1211"/>
      <c r="K36" s="1211"/>
      <c r="L36" s="1211"/>
      <c r="M36" s="1211"/>
      <c r="N36" s="1211"/>
      <c r="O36" s="1211"/>
      <c r="P36" s="1211"/>
      <c r="Q36" s="1211"/>
      <c r="R36" s="1211"/>
      <c r="S36" s="1211"/>
      <c r="T36" s="1211"/>
      <c r="U36" s="1211"/>
      <c r="V36" s="1211"/>
      <c r="W36" s="1211"/>
      <c r="X36" s="1211"/>
      <c r="Y36" s="1211"/>
      <c r="Z36" s="1211"/>
      <c r="AA36" s="1211"/>
      <c r="AB36" s="1254"/>
      <c r="AC36" s="1254"/>
      <c r="AD36" s="1254"/>
      <c r="AE36" s="1254"/>
      <c r="AF36" s="1254"/>
      <c r="AG36" s="1254"/>
      <c r="AH36" s="1254"/>
      <c r="AI36" s="1254"/>
    </row>
    <row r="37" spans="1:40" ht="17.100000000000001" customHeight="1">
      <c r="A37" s="1210" t="s">
        <v>581</v>
      </c>
      <c r="B37" s="1211"/>
      <c r="C37" s="1211"/>
      <c r="D37" s="1211"/>
      <c r="E37" s="1211"/>
      <c r="F37" s="1211"/>
      <c r="G37" s="1211"/>
      <c r="H37" s="1211"/>
      <c r="I37" s="1211"/>
      <c r="J37" s="1211"/>
      <c r="K37" s="1211"/>
      <c r="L37" s="1211"/>
      <c r="M37" s="1211"/>
      <c r="N37" s="1211"/>
      <c r="O37" s="1211"/>
      <c r="P37" s="1211"/>
      <c r="Q37" s="1211"/>
      <c r="R37" s="1211"/>
      <c r="S37" s="1211"/>
      <c r="T37" s="1211"/>
      <c r="U37" s="1211"/>
      <c r="V37" s="1211"/>
      <c r="W37" s="1211"/>
      <c r="X37" s="1211"/>
      <c r="Y37" s="1211"/>
      <c r="Z37" s="1211"/>
      <c r="AA37" s="1211"/>
      <c r="AB37" s="1221">
        <f>IF(OsPr192WoPP="3.2.2 Jednostka sektora finansów publicznych",AB38,SUM(AB38:AI39))</f>
        <v>0</v>
      </c>
      <c r="AC37" s="1221"/>
      <c r="AD37" s="1221"/>
      <c r="AE37" s="1221"/>
      <c r="AF37" s="1221"/>
      <c r="AG37" s="1221"/>
      <c r="AH37" s="1221"/>
      <c r="AI37" s="1221"/>
      <c r="AM37" s="512"/>
    </row>
    <row r="38" spans="1:40" ht="17.100000000000001" customHeight="1">
      <c r="A38" s="1210" t="s">
        <v>258</v>
      </c>
      <c r="B38" s="1211"/>
      <c r="C38" s="1211"/>
      <c r="D38" s="1211"/>
      <c r="E38" s="1211"/>
      <c r="F38" s="1211"/>
      <c r="G38" s="1211"/>
      <c r="H38" s="1211"/>
      <c r="I38" s="1211"/>
      <c r="J38" s="1211"/>
      <c r="K38" s="1211"/>
      <c r="L38" s="1211"/>
      <c r="M38" s="1211"/>
      <c r="N38" s="1211"/>
      <c r="O38" s="1211"/>
      <c r="P38" s="1211"/>
      <c r="Q38" s="1211"/>
      <c r="R38" s="1211"/>
      <c r="S38" s="1211"/>
      <c r="T38" s="1211"/>
      <c r="U38" s="1211"/>
      <c r="V38" s="1211"/>
      <c r="W38" s="1211"/>
      <c r="X38" s="1211"/>
      <c r="Y38" s="1211"/>
      <c r="Z38" s="1211"/>
      <c r="AA38" s="1211"/>
      <c r="AB38" s="1226"/>
      <c r="AC38" s="1226"/>
      <c r="AD38" s="1226"/>
      <c r="AE38" s="1226"/>
      <c r="AF38" s="1226"/>
      <c r="AG38" s="1226"/>
      <c r="AH38" s="1226"/>
      <c r="AI38" s="1226"/>
    </row>
    <row r="39" spans="1:40" ht="17.100000000000001" customHeight="1">
      <c r="A39" s="1210" t="s">
        <v>259</v>
      </c>
      <c r="B39" s="1211"/>
      <c r="C39" s="1211"/>
      <c r="D39" s="1211"/>
      <c r="E39" s="1211"/>
      <c r="F39" s="1211"/>
      <c r="G39" s="1211"/>
      <c r="H39" s="1211"/>
      <c r="I39" s="1211"/>
      <c r="J39" s="1211"/>
      <c r="K39" s="1211"/>
      <c r="L39" s="1211"/>
      <c r="M39" s="1211"/>
      <c r="N39" s="1211"/>
      <c r="O39" s="1211"/>
      <c r="P39" s="1211"/>
      <c r="Q39" s="1211"/>
      <c r="R39" s="1211"/>
      <c r="S39" s="1211"/>
      <c r="T39" s="1211"/>
      <c r="U39" s="1211"/>
      <c r="V39" s="1211"/>
      <c r="W39" s="1211"/>
      <c r="X39" s="1211"/>
      <c r="Y39" s="1211"/>
      <c r="Z39" s="1211"/>
      <c r="AA39" s="1211"/>
      <c r="AB39" s="1226"/>
      <c r="AC39" s="1226"/>
      <c r="AD39" s="1226"/>
      <c r="AE39" s="1226"/>
      <c r="AF39" s="1226"/>
      <c r="AG39" s="1226"/>
      <c r="AH39" s="1226"/>
      <c r="AI39" s="1226"/>
    </row>
    <row r="40" spans="1:40" ht="32.25" customHeight="1">
      <c r="A40" s="1210" t="s">
        <v>282</v>
      </c>
      <c r="B40" s="1211"/>
      <c r="C40" s="1211"/>
      <c r="D40" s="1211"/>
      <c r="E40" s="1211"/>
      <c r="F40" s="1211"/>
      <c r="G40" s="1211"/>
      <c r="H40" s="1211"/>
      <c r="I40" s="1211"/>
      <c r="J40" s="1211"/>
      <c r="K40" s="1211"/>
      <c r="L40" s="1211"/>
      <c r="M40" s="1211"/>
      <c r="N40" s="1211"/>
      <c r="O40" s="1211"/>
      <c r="P40" s="1211"/>
      <c r="Q40" s="1211"/>
      <c r="R40" s="1211"/>
      <c r="S40" s="1211"/>
      <c r="T40" s="1211"/>
      <c r="U40" s="1211"/>
      <c r="V40" s="1211"/>
      <c r="W40" s="1211"/>
      <c r="X40" s="1211"/>
      <c r="Y40" s="1211"/>
      <c r="Z40" s="1211"/>
      <c r="AA40" s="1211"/>
      <c r="AB40" s="1226"/>
      <c r="AC40" s="1226"/>
      <c r="AD40" s="1226"/>
      <c r="AE40" s="1226"/>
      <c r="AF40" s="1226"/>
      <c r="AG40" s="1226"/>
      <c r="AH40" s="1226"/>
      <c r="AI40" s="1226"/>
    </row>
    <row r="41" spans="1:40" ht="32.25" customHeight="1">
      <c r="A41" s="1222" t="s">
        <v>942</v>
      </c>
      <c r="B41" s="1222"/>
      <c r="C41" s="1222"/>
      <c r="D41" s="1222"/>
      <c r="E41" s="1222"/>
      <c r="F41" s="1222"/>
      <c r="G41" s="1222"/>
      <c r="H41" s="1222"/>
      <c r="I41" s="1222"/>
      <c r="J41" s="1222"/>
      <c r="K41" s="1222"/>
      <c r="L41" s="1222"/>
      <c r="M41" s="1222"/>
      <c r="N41" s="1222"/>
      <c r="O41" s="1222"/>
      <c r="P41" s="1222"/>
      <c r="Q41" s="1222"/>
      <c r="R41" s="1222"/>
      <c r="S41" s="1222"/>
      <c r="T41" s="1222"/>
      <c r="U41" s="1222"/>
      <c r="V41" s="1222"/>
      <c r="W41" s="1222"/>
      <c r="X41" s="1222"/>
      <c r="Y41" s="1222"/>
      <c r="Z41" s="1222"/>
      <c r="AA41" s="1222"/>
      <c r="AB41" s="1222"/>
      <c r="AC41" s="1222"/>
      <c r="AD41" s="1222"/>
      <c r="AE41" s="1222"/>
      <c r="AF41" s="1222"/>
      <c r="AG41" s="1222"/>
      <c r="AH41" s="1222"/>
      <c r="AI41" s="1222"/>
    </row>
    <row r="42" spans="1:40" s="145" customFormat="1" ht="17.100000000000001" customHeight="1">
      <c r="A42" s="1182" t="s">
        <v>562</v>
      </c>
      <c r="B42" s="1182"/>
      <c r="C42" s="1182"/>
      <c r="D42" s="1182"/>
      <c r="E42" s="1182"/>
      <c r="F42" s="1182"/>
      <c r="G42" s="1182"/>
      <c r="H42" s="1182"/>
      <c r="I42" s="1182"/>
      <c r="J42" s="1182"/>
      <c r="K42" s="1182"/>
      <c r="L42" s="1182"/>
      <c r="M42" s="1182"/>
      <c r="N42" s="1182"/>
      <c r="O42" s="1182"/>
      <c r="P42" s="1182"/>
      <c r="Q42" s="1182"/>
      <c r="R42" s="1182"/>
      <c r="S42" s="1182"/>
      <c r="T42" s="1182"/>
      <c r="U42" s="1182"/>
      <c r="V42" s="1182"/>
      <c r="W42" s="1182"/>
      <c r="X42" s="1182"/>
      <c r="Y42" s="1182"/>
      <c r="Z42" s="1182"/>
      <c r="AA42" s="1182"/>
      <c r="AB42" s="1182"/>
      <c r="AC42" s="1182"/>
      <c r="AD42" s="1182"/>
      <c r="AE42" s="1182"/>
      <c r="AF42" s="1182"/>
      <c r="AG42" s="1182"/>
      <c r="AH42" s="1182"/>
      <c r="AI42" s="1182"/>
    </row>
    <row r="43" spans="1:40" s="145" customFormat="1" ht="17.100000000000001" customHeight="1">
      <c r="A43" s="1182" t="s">
        <v>251</v>
      </c>
      <c r="B43" s="1182"/>
      <c r="C43" s="1182"/>
      <c r="D43" s="1182"/>
      <c r="E43" s="1182"/>
      <c r="F43" s="1182"/>
      <c r="G43" s="1182"/>
      <c r="H43" s="1182"/>
      <c r="I43" s="1182"/>
      <c r="J43" s="1182"/>
      <c r="K43" s="1182"/>
      <c r="L43" s="1182"/>
      <c r="M43" s="1182"/>
      <c r="N43" s="1182"/>
      <c r="O43" s="1182"/>
      <c r="P43" s="1182"/>
      <c r="Q43" s="1182"/>
      <c r="R43" s="1182"/>
      <c r="S43" s="1182"/>
      <c r="T43" s="1182"/>
      <c r="U43" s="1182"/>
      <c r="V43" s="1182"/>
      <c r="W43" s="1182"/>
      <c r="X43" s="1182"/>
      <c r="Y43" s="1182"/>
      <c r="Z43" s="1182"/>
      <c r="AA43" s="1182"/>
      <c r="AB43" s="1182"/>
      <c r="AC43" s="1182"/>
      <c r="AD43" s="1182"/>
      <c r="AE43" s="1182"/>
      <c r="AF43" s="1182"/>
      <c r="AG43" s="1182"/>
      <c r="AH43" s="1182"/>
      <c r="AI43" s="1182"/>
    </row>
    <row r="44" spans="1:40" s="145" customFormat="1" ht="17.100000000000001" customHeight="1">
      <c r="A44" s="1182" t="s">
        <v>897</v>
      </c>
      <c r="B44" s="1182"/>
      <c r="C44" s="1182"/>
      <c r="D44" s="1182"/>
      <c r="E44" s="1182"/>
      <c r="F44" s="1182"/>
      <c r="G44" s="1182"/>
      <c r="H44" s="1182"/>
      <c r="I44" s="1182"/>
      <c r="J44" s="1182"/>
      <c r="K44" s="1182"/>
      <c r="L44" s="1182"/>
      <c r="M44" s="1182"/>
      <c r="N44" s="1183" t="s">
        <v>13</v>
      </c>
      <c r="O44" s="1184"/>
      <c r="P44" s="45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F44" s="147"/>
      <c r="AG44" s="147"/>
      <c r="AH44" s="146"/>
      <c r="AI44" s="305"/>
    </row>
    <row r="45" spans="1:40" s="145" customFormat="1" ht="17.100000000000001" customHeight="1">
      <c r="A45" s="1218" t="s">
        <v>353</v>
      </c>
      <c r="B45" s="1218"/>
      <c r="C45" s="1218"/>
      <c r="D45" s="1218"/>
      <c r="E45" s="1218"/>
      <c r="F45" s="1218"/>
      <c r="G45" s="1218"/>
      <c r="H45" s="1218"/>
      <c r="I45" s="1218"/>
      <c r="J45" s="1218"/>
      <c r="K45" s="1218"/>
      <c r="L45" s="1218"/>
      <c r="M45" s="1218"/>
      <c r="N45" s="1218"/>
      <c r="O45" s="1218"/>
      <c r="P45" s="1218"/>
      <c r="Q45" s="1218"/>
      <c r="R45" s="1218"/>
      <c r="S45" s="1218"/>
      <c r="T45" s="1218"/>
      <c r="U45" s="1218"/>
      <c r="V45" s="1218"/>
      <c r="W45" s="1218"/>
      <c r="X45" s="1218"/>
      <c r="Y45" s="1218"/>
      <c r="Z45" s="1218"/>
      <c r="AA45" s="1218"/>
      <c r="AB45" s="1218"/>
      <c r="AC45" s="1218"/>
      <c r="AD45" s="1218"/>
      <c r="AE45" s="1218"/>
      <c r="AF45" s="1218"/>
      <c r="AG45" s="1218"/>
      <c r="AH45" s="1218"/>
      <c r="AI45" s="359"/>
    </row>
    <row r="46" spans="1:40" s="396" customFormat="1" ht="39.950000000000003" customHeight="1">
      <c r="A46" s="1178" t="s">
        <v>5</v>
      </c>
      <c r="B46" s="1179"/>
      <c r="C46" s="1179"/>
      <c r="D46" s="1180"/>
      <c r="E46" s="1155" t="s">
        <v>457</v>
      </c>
      <c r="F46" s="1156"/>
      <c r="G46" s="1156"/>
      <c r="H46" s="1156"/>
      <c r="I46" s="1156"/>
      <c r="J46" s="1156"/>
      <c r="K46" s="1156"/>
      <c r="L46" s="1156"/>
      <c r="M46" s="1156"/>
      <c r="N46" s="1156"/>
      <c r="O46" s="1156"/>
      <c r="P46" s="1156"/>
      <c r="Q46" s="1156"/>
      <c r="R46" s="1156"/>
      <c r="S46" s="1157"/>
      <c r="T46" s="1155" t="s">
        <v>455</v>
      </c>
      <c r="U46" s="1156"/>
      <c r="V46" s="1156"/>
      <c r="W46" s="1156"/>
      <c r="X46" s="1156"/>
      <c r="Y46" s="1156"/>
      <c r="Z46" s="1156"/>
      <c r="AA46" s="1156"/>
      <c r="AB46" s="1156"/>
      <c r="AC46" s="1156"/>
      <c r="AD46" s="1156"/>
      <c r="AE46" s="1156"/>
      <c r="AF46" s="1156"/>
      <c r="AG46" s="1156"/>
      <c r="AH46" s="1157"/>
    </row>
    <row r="47" spans="1:40" s="145" customFormat="1" ht="17.25" customHeight="1">
      <c r="A47" s="1178" t="s">
        <v>456</v>
      </c>
      <c r="B47" s="1179"/>
      <c r="C47" s="1179"/>
      <c r="D47" s="1179"/>
      <c r="E47" s="1223"/>
      <c r="F47" s="1224"/>
      <c r="G47" s="1224"/>
      <c r="H47" s="1224"/>
      <c r="I47" s="1224"/>
      <c r="J47" s="1224"/>
      <c r="K47" s="1224"/>
      <c r="L47" s="1224"/>
      <c r="M47" s="1224"/>
      <c r="N47" s="1224"/>
      <c r="O47" s="1224"/>
      <c r="P47" s="1224"/>
      <c r="Q47" s="1224"/>
      <c r="R47" s="1224"/>
      <c r="S47" s="1225"/>
      <c r="T47" s="1212"/>
      <c r="U47" s="1213"/>
      <c r="V47" s="1213"/>
      <c r="W47" s="1213"/>
      <c r="X47" s="1213"/>
      <c r="Y47" s="1213"/>
      <c r="Z47" s="1213"/>
      <c r="AA47" s="1213"/>
      <c r="AB47" s="1213"/>
      <c r="AC47" s="1213"/>
      <c r="AD47" s="1213"/>
      <c r="AE47" s="1213"/>
      <c r="AF47" s="1213"/>
      <c r="AG47" s="1213"/>
      <c r="AH47" s="1214"/>
    </row>
    <row r="48" spans="1:40" s="145" customFormat="1" ht="17.25" customHeight="1">
      <c r="A48" s="1178" t="s">
        <v>255</v>
      </c>
      <c r="B48" s="1179"/>
      <c r="C48" s="1179"/>
      <c r="D48" s="1179"/>
      <c r="E48" s="1223"/>
      <c r="F48" s="1224"/>
      <c r="G48" s="1224"/>
      <c r="H48" s="1224"/>
      <c r="I48" s="1224"/>
      <c r="J48" s="1224"/>
      <c r="K48" s="1224"/>
      <c r="L48" s="1224"/>
      <c r="M48" s="1224"/>
      <c r="N48" s="1224"/>
      <c r="O48" s="1224"/>
      <c r="P48" s="1224"/>
      <c r="Q48" s="1224"/>
      <c r="R48" s="1224"/>
      <c r="S48" s="1225"/>
      <c r="T48" s="1212"/>
      <c r="U48" s="1213"/>
      <c r="V48" s="1213"/>
      <c r="W48" s="1213"/>
      <c r="X48" s="1213"/>
      <c r="Y48" s="1213"/>
      <c r="Z48" s="1213"/>
      <c r="AA48" s="1213"/>
      <c r="AB48" s="1213"/>
      <c r="AC48" s="1213"/>
      <c r="AD48" s="1213"/>
      <c r="AE48" s="1213"/>
      <c r="AF48" s="1213"/>
      <c r="AG48" s="1213"/>
      <c r="AH48" s="1214"/>
    </row>
    <row r="49" spans="1:35" s="145" customFormat="1" ht="17.25" customHeight="1">
      <c r="A49" s="1178" t="s">
        <v>184</v>
      </c>
      <c r="B49" s="1179"/>
      <c r="C49" s="1179"/>
      <c r="D49" s="1179"/>
      <c r="E49" s="1215">
        <f>SUM(E47:S48)</f>
        <v>0</v>
      </c>
      <c r="F49" s="1216"/>
      <c r="G49" s="1216"/>
      <c r="H49" s="1216"/>
      <c r="I49" s="1216"/>
      <c r="J49" s="1216"/>
      <c r="K49" s="1216"/>
      <c r="L49" s="1216"/>
      <c r="M49" s="1216"/>
      <c r="N49" s="1216"/>
      <c r="O49" s="1216"/>
      <c r="P49" s="1216"/>
      <c r="Q49" s="1216"/>
      <c r="R49" s="1216"/>
      <c r="S49" s="1217"/>
      <c r="T49" s="1215">
        <f>SUM(T47:AH48)</f>
        <v>0</v>
      </c>
      <c r="U49" s="1216"/>
      <c r="V49" s="1216"/>
      <c r="W49" s="1216"/>
      <c r="X49" s="1216"/>
      <c r="Y49" s="1216"/>
      <c r="Z49" s="1216"/>
      <c r="AA49" s="1216"/>
      <c r="AB49" s="1216"/>
      <c r="AC49" s="1216"/>
      <c r="AD49" s="1216"/>
      <c r="AE49" s="1216"/>
      <c r="AF49" s="1216"/>
      <c r="AG49" s="1216"/>
      <c r="AH49" s="1217"/>
    </row>
    <row r="50" spans="1:35" s="145" customFormat="1" ht="9.9499999999999993" customHeight="1">
      <c r="A50" s="304"/>
      <c r="B50" s="304"/>
      <c r="C50" s="318"/>
      <c r="D50" s="318"/>
      <c r="E50" s="303"/>
      <c r="F50" s="303"/>
      <c r="G50" s="303"/>
      <c r="H50" s="303"/>
      <c r="I50" s="303"/>
      <c r="J50" s="303"/>
      <c r="K50" s="303"/>
      <c r="L50" s="303"/>
      <c r="M50" s="303"/>
      <c r="N50" s="309"/>
      <c r="O50" s="309"/>
      <c r="P50" s="309"/>
      <c r="Q50" s="309"/>
      <c r="R50" s="25"/>
      <c r="S50" s="25"/>
      <c r="T50" s="25"/>
      <c r="U50" s="25"/>
      <c r="V50" s="25"/>
      <c r="W50" s="23"/>
      <c r="X50" s="23"/>
      <c r="Y50" s="23"/>
      <c r="Z50" s="23"/>
      <c r="AA50" s="23"/>
      <c r="AB50" s="147"/>
      <c r="AC50" s="147"/>
      <c r="AD50" s="147"/>
      <c r="AE50" s="147"/>
      <c r="AF50" s="147"/>
      <c r="AG50" s="147"/>
      <c r="AH50" s="147"/>
      <c r="AI50" s="147"/>
    </row>
    <row r="51" spans="1:35" s="145" customFormat="1" ht="39.950000000000003" customHeight="1">
      <c r="A51" s="1181" t="s">
        <v>5</v>
      </c>
      <c r="B51" s="1181"/>
      <c r="C51" s="1181"/>
      <c r="D51" s="1181"/>
      <c r="E51" s="1229" t="s">
        <v>278</v>
      </c>
      <c r="F51" s="1230"/>
      <c r="G51" s="1230"/>
      <c r="H51" s="1230"/>
      <c r="I51" s="1230"/>
      <c r="J51" s="1230"/>
      <c r="K51" s="1230"/>
      <c r="L51" s="1230"/>
      <c r="M51" s="1230"/>
      <c r="N51" s="1230"/>
      <c r="O51" s="1230"/>
      <c r="P51" s="1230"/>
      <c r="Q51" s="1230"/>
      <c r="R51" s="1230"/>
      <c r="S51" s="1231"/>
      <c r="T51" s="1155" t="s">
        <v>260</v>
      </c>
      <c r="U51" s="1156"/>
      <c r="V51" s="1156"/>
      <c r="W51" s="1156"/>
      <c r="X51" s="1156"/>
      <c r="Y51" s="1156"/>
      <c r="Z51" s="1156"/>
      <c r="AA51" s="1156"/>
      <c r="AB51" s="1156"/>
      <c r="AC51" s="1156"/>
      <c r="AD51" s="1156"/>
      <c r="AE51" s="1156"/>
      <c r="AF51" s="1156"/>
      <c r="AG51" s="1156"/>
      <c r="AH51" s="1157"/>
      <c r="AI51" s="23"/>
    </row>
    <row r="52" spans="1:35" s="145" customFormat="1" ht="11.45" customHeight="1">
      <c r="A52" s="1181" t="s">
        <v>222</v>
      </c>
      <c r="B52" s="1181"/>
      <c r="C52" s="1181"/>
      <c r="D52" s="1181"/>
      <c r="E52" s="1223"/>
      <c r="F52" s="1224"/>
      <c r="G52" s="1224"/>
      <c r="H52" s="1224"/>
      <c r="I52" s="1224"/>
      <c r="J52" s="1224"/>
      <c r="K52" s="1224"/>
      <c r="L52" s="1224"/>
      <c r="M52" s="1224"/>
      <c r="N52" s="1224"/>
      <c r="O52" s="1224"/>
      <c r="P52" s="1224"/>
      <c r="Q52" s="1224"/>
      <c r="R52" s="1224"/>
      <c r="S52" s="1225"/>
      <c r="T52" s="25"/>
      <c r="U52" s="25"/>
      <c r="V52" s="25"/>
      <c r="W52" s="25"/>
      <c r="X52" s="149"/>
      <c r="Y52" s="149"/>
      <c r="Z52" s="149"/>
      <c r="AA52" s="154"/>
      <c r="AB52" s="532"/>
      <c r="AC52" s="309"/>
      <c r="AD52" s="309"/>
      <c r="AE52" s="309"/>
      <c r="AF52" s="309"/>
      <c r="AG52" s="151"/>
      <c r="AH52" s="152"/>
      <c r="AI52" s="309"/>
    </row>
    <row r="53" spans="1:35" s="145" customFormat="1" ht="17.100000000000001" customHeight="1">
      <c r="A53" s="1181"/>
      <c r="B53" s="1181"/>
      <c r="C53" s="1181"/>
      <c r="D53" s="1181"/>
      <c r="E53" s="1223"/>
      <c r="F53" s="1224"/>
      <c r="G53" s="1224"/>
      <c r="H53" s="1224"/>
      <c r="I53" s="1224"/>
      <c r="J53" s="1224"/>
      <c r="K53" s="1224"/>
      <c r="L53" s="1224"/>
      <c r="M53" s="1224"/>
      <c r="N53" s="1224"/>
      <c r="O53" s="1224"/>
      <c r="P53" s="1224"/>
      <c r="Q53" s="1224"/>
      <c r="R53" s="1224"/>
      <c r="S53" s="1225"/>
      <c r="T53" s="25"/>
      <c r="X53" s="1232"/>
      <c r="Y53" s="1233"/>
      <c r="Z53" s="1233"/>
      <c r="AA53" s="1233"/>
      <c r="AB53" s="1233"/>
      <c r="AC53" s="1233"/>
      <c r="AD53" s="1234"/>
      <c r="AG53" s="154"/>
      <c r="AH53" s="148"/>
      <c r="AI53" s="154"/>
    </row>
    <row r="54" spans="1:35" s="145" customFormat="1" ht="11.45" customHeight="1">
      <c r="A54" s="1181"/>
      <c r="B54" s="1181"/>
      <c r="C54" s="1181"/>
      <c r="D54" s="1181"/>
      <c r="E54" s="1223"/>
      <c r="F54" s="1224"/>
      <c r="G54" s="1224"/>
      <c r="H54" s="1224"/>
      <c r="I54" s="1224"/>
      <c r="J54" s="1224"/>
      <c r="K54" s="1224"/>
      <c r="L54" s="1224"/>
      <c r="M54" s="1224"/>
      <c r="N54" s="1224"/>
      <c r="O54" s="1224"/>
      <c r="P54" s="1224"/>
      <c r="Q54" s="1224"/>
      <c r="R54" s="1224"/>
      <c r="S54" s="1225"/>
      <c r="T54" s="20"/>
      <c r="W54" s="155"/>
      <c r="X54" s="1228" t="s">
        <v>434</v>
      </c>
      <c r="Y54" s="1228"/>
      <c r="Z54" s="1228"/>
      <c r="AA54" s="1228"/>
      <c r="AB54" s="1228"/>
      <c r="AC54" s="1228"/>
      <c r="AD54" s="1228"/>
      <c r="AE54" s="155"/>
      <c r="AF54" s="155"/>
      <c r="AG54" s="155"/>
      <c r="AH54" s="156"/>
      <c r="AI54" s="154"/>
    </row>
    <row r="55" spans="1:35" s="145" customFormat="1" ht="11.45" customHeight="1">
      <c r="A55" s="1181" t="s">
        <v>223</v>
      </c>
      <c r="B55" s="1181"/>
      <c r="C55" s="1181"/>
      <c r="D55" s="1181"/>
      <c r="E55" s="1223"/>
      <c r="F55" s="1224"/>
      <c r="G55" s="1224"/>
      <c r="H55" s="1224"/>
      <c r="I55" s="1224"/>
      <c r="J55" s="1224"/>
      <c r="K55" s="1224"/>
      <c r="L55" s="1224"/>
      <c r="M55" s="1224"/>
      <c r="N55" s="1224"/>
      <c r="O55" s="1224"/>
      <c r="P55" s="1224"/>
      <c r="Q55" s="1224"/>
      <c r="R55" s="1224"/>
      <c r="S55" s="1225"/>
      <c r="T55" s="16"/>
      <c r="U55" s="16"/>
      <c r="V55" s="16"/>
      <c r="W55" s="16"/>
      <c r="X55" s="157"/>
      <c r="Y55" s="157"/>
      <c r="Z55" s="157"/>
      <c r="AA55" s="195"/>
      <c r="AB55" s="151"/>
      <c r="AC55" s="151"/>
      <c r="AD55" s="151"/>
      <c r="AE55" s="151"/>
      <c r="AF55" s="151"/>
      <c r="AG55" s="151"/>
      <c r="AH55" s="152"/>
      <c r="AI55" s="309"/>
    </row>
    <row r="56" spans="1:35" s="145" customFormat="1" ht="17.100000000000001" customHeight="1">
      <c r="A56" s="1181"/>
      <c r="B56" s="1181"/>
      <c r="C56" s="1181"/>
      <c r="D56" s="1181"/>
      <c r="E56" s="1223"/>
      <c r="F56" s="1224"/>
      <c r="G56" s="1224"/>
      <c r="H56" s="1224"/>
      <c r="I56" s="1224"/>
      <c r="J56" s="1224"/>
      <c r="K56" s="1224"/>
      <c r="L56" s="1224"/>
      <c r="M56" s="1224"/>
      <c r="N56" s="1224"/>
      <c r="O56" s="1224"/>
      <c r="P56" s="1224"/>
      <c r="Q56" s="1224"/>
      <c r="R56" s="1224"/>
      <c r="S56" s="1225"/>
      <c r="T56" s="25"/>
      <c r="X56" s="1232"/>
      <c r="Y56" s="1233"/>
      <c r="Z56" s="1233"/>
      <c r="AA56" s="1233"/>
      <c r="AB56" s="1233"/>
      <c r="AC56" s="1233"/>
      <c r="AD56" s="1234"/>
      <c r="AG56" s="154"/>
      <c r="AH56" s="148"/>
      <c r="AI56" s="154"/>
    </row>
    <row r="57" spans="1:35" s="145" customFormat="1" ht="11.45" customHeight="1">
      <c r="A57" s="1181"/>
      <c r="B57" s="1181"/>
      <c r="C57" s="1181"/>
      <c r="D57" s="1181"/>
      <c r="E57" s="1223"/>
      <c r="F57" s="1224"/>
      <c r="G57" s="1224"/>
      <c r="H57" s="1224"/>
      <c r="I57" s="1224"/>
      <c r="J57" s="1224"/>
      <c r="K57" s="1224"/>
      <c r="L57" s="1224"/>
      <c r="M57" s="1224"/>
      <c r="N57" s="1224"/>
      <c r="O57" s="1224"/>
      <c r="P57" s="1224"/>
      <c r="Q57" s="1224"/>
      <c r="R57" s="1224"/>
      <c r="S57" s="1225"/>
      <c r="T57" s="20"/>
      <c r="W57" s="155"/>
      <c r="X57" s="1228" t="s">
        <v>434</v>
      </c>
      <c r="Y57" s="1228"/>
      <c r="Z57" s="1228"/>
      <c r="AA57" s="1228"/>
      <c r="AB57" s="1228"/>
      <c r="AC57" s="1228"/>
      <c r="AD57" s="1228"/>
      <c r="AE57" s="155"/>
      <c r="AF57" s="155"/>
      <c r="AG57" s="155"/>
      <c r="AH57" s="156"/>
    </row>
    <row r="58" spans="1:35" s="145" customFormat="1" ht="39.950000000000003" customHeight="1">
      <c r="A58" s="1181" t="s">
        <v>184</v>
      </c>
      <c r="B58" s="1181"/>
      <c r="C58" s="1181"/>
      <c r="D58" s="1181"/>
      <c r="E58" s="1215">
        <f>SUM(E52:S57)</f>
        <v>0</v>
      </c>
      <c r="F58" s="1216"/>
      <c r="G58" s="1216"/>
      <c r="H58" s="1216"/>
      <c r="I58" s="1216"/>
      <c r="J58" s="1216"/>
      <c r="K58" s="1216"/>
      <c r="L58" s="1216"/>
      <c r="M58" s="1216"/>
      <c r="N58" s="1216"/>
      <c r="O58" s="1216"/>
      <c r="P58" s="1216"/>
      <c r="Q58" s="1216"/>
      <c r="R58" s="1216"/>
      <c r="S58" s="1217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23"/>
      <c r="AF58" s="23"/>
      <c r="AG58" s="23"/>
      <c r="AH58" s="23"/>
      <c r="AI58" s="23"/>
    </row>
    <row r="59" spans="1:35" s="145" customFormat="1" ht="17.100000000000001" customHeight="1">
      <c r="A59" s="1227" t="s">
        <v>354</v>
      </c>
      <c r="B59" s="1227"/>
      <c r="C59" s="1227"/>
      <c r="D59" s="1227"/>
      <c r="E59" s="1227"/>
      <c r="F59" s="1227"/>
      <c r="G59" s="1227"/>
      <c r="H59" s="1227"/>
      <c r="I59" s="1227"/>
      <c r="J59" s="1227"/>
      <c r="K59" s="1227"/>
      <c r="L59" s="1227"/>
      <c r="M59" s="1227"/>
      <c r="N59" s="1227"/>
      <c r="O59" s="1227"/>
      <c r="P59" s="1227"/>
      <c r="Q59" s="1227"/>
      <c r="R59" s="1227"/>
      <c r="S59" s="1227"/>
      <c r="T59" s="1227"/>
      <c r="U59" s="1227"/>
      <c r="V59" s="1227"/>
      <c r="W59" s="1227"/>
      <c r="X59" s="1227"/>
      <c r="Y59" s="1227"/>
      <c r="Z59" s="1227"/>
      <c r="AA59" s="1227"/>
      <c r="AB59" s="1227"/>
      <c r="AC59" s="1227"/>
      <c r="AD59" s="1227"/>
      <c r="AE59" s="1227"/>
      <c r="AF59" s="1227"/>
      <c r="AG59" s="1227"/>
      <c r="AH59" s="1227"/>
      <c r="AI59" s="352"/>
    </row>
    <row r="60" spans="1:35" s="145" customFormat="1" ht="17.100000000000001" customHeight="1">
      <c r="A60" s="1182" t="s">
        <v>261</v>
      </c>
      <c r="B60" s="1182"/>
      <c r="C60" s="1182"/>
      <c r="D60" s="1182"/>
      <c r="E60" s="1182"/>
      <c r="F60" s="1182"/>
      <c r="G60" s="1182"/>
      <c r="H60" s="1182"/>
      <c r="I60" s="1182"/>
      <c r="J60" s="1182"/>
      <c r="K60" s="1182"/>
      <c r="L60" s="1182"/>
      <c r="M60" s="1182"/>
      <c r="N60" s="1182"/>
      <c r="O60" s="1182"/>
      <c r="P60" s="1182"/>
      <c r="Q60" s="1182"/>
      <c r="R60" s="1182"/>
      <c r="S60" s="1182"/>
      <c r="T60" s="1182"/>
      <c r="U60" s="1182"/>
      <c r="V60" s="1182"/>
      <c r="W60" s="1182"/>
      <c r="X60" s="1182"/>
      <c r="Y60" s="1182"/>
      <c r="Z60" s="23"/>
      <c r="AA60" s="23"/>
      <c r="AB60" s="23"/>
      <c r="AC60" s="23"/>
      <c r="AD60" s="1144" t="s">
        <v>13</v>
      </c>
      <c r="AE60" s="1144"/>
      <c r="AF60" s="1144"/>
      <c r="AG60" s="23"/>
      <c r="AH60" s="23"/>
      <c r="AI60" s="23"/>
    </row>
    <row r="61" spans="1:35" s="145" customFormat="1" ht="17.100000000000001" customHeight="1">
      <c r="A61" s="1182" t="s">
        <v>262</v>
      </c>
      <c r="B61" s="1182"/>
      <c r="C61" s="1182"/>
      <c r="D61" s="1182"/>
      <c r="E61" s="1182"/>
      <c r="F61" s="1182"/>
      <c r="G61" s="1182"/>
      <c r="H61" s="1182"/>
      <c r="I61" s="1182"/>
      <c r="J61" s="1182"/>
      <c r="K61" s="1182"/>
      <c r="L61" s="1182"/>
      <c r="M61" s="1182"/>
      <c r="N61" s="1182"/>
      <c r="O61" s="1182"/>
      <c r="P61" s="1182"/>
      <c r="Q61" s="1182"/>
      <c r="R61" s="1182"/>
      <c r="S61" s="1182"/>
      <c r="T61" s="1182"/>
      <c r="U61" s="1182"/>
      <c r="V61" s="1182"/>
      <c r="W61" s="1182"/>
      <c r="X61" s="1182"/>
      <c r="Y61" s="1182"/>
      <c r="Z61" s="1182"/>
      <c r="AA61" s="1182"/>
      <c r="AB61" s="144"/>
      <c r="AC61" s="144"/>
      <c r="AD61" s="144"/>
      <c r="AE61" s="430"/>
      <c r="AF61" s="144"/>
      <c r="AG61" s="144"/>
      <c r="AH61" s="144"/>
      <c r="AI61" s="144"/>
    </row>
    <row r="62" spans="1:35" s="145" customFormat="1" ht="17.100000000000001" customHeight="1">
      <c r="A62" s="1182" t="s">
        <v>263</v>
      </c>
      <c r="B62" s="1182"/>
      <c r="C62" s="1182"/>
      <c r="D62" s="1182"/>
      <c r="E62" s="1182"/>
      <c r="F62" s="1182"/>
      <c r="G62" s="1182"/>
      <c r="H62" s="1182"/>
      <c r="I62" s="1182"/>
      <c r="J62" s="1182"/>
      <c r="K62" s="1182"/>
      <c r="L62" s="1182"/>
      <c r="M62" s="1182"/>
      <c r="N62" s="1182"/>
      <c r="O62" s="1182"/>
      <c r="P62" s="1182"/>
      <c r="Q62" s="1182"/>
      <c r="R62" s="1182"/>
      <c r="S62" s="1182"/>
      <c r="T62" s="1182"/>
      <c r="U62" s="1182"/>
      <c r="V62" s="1182"/>
      <c r="W62" s="1182"/>
      <c r="X62" s="1182"/>
      <c r="Y62" s="1182"/>
      <c r="Z62" s="1182"/>
      <c r="AA62" s="1182"/>
      <c r="AB62" s="144"/>
      <c r="AC62" s="144"/>
      <c r="AD62" s="144"/>
      <c r="AE62" s="430"/>
      <c r="AF62" s="144"/>
      <c r="AG62" s="144"/>
      <c r="AH62" s="144"/>
      <c r="AI62" s="144"/>
    </row>
    <row r="63" spans="1:35" s="145" customFormat="1" ht="17.100000000000001" customHeight="1">
      <c r="A63" s="1182" t="s">
        <v>264</v>
      </c>
      <c r="B63" s="1182"/>
      <c r="C63" s="1182"/>
      <c r="D63" s="1182"/>
      <c r="E63" s="1182"/>
      <c r="F63" s="1182"/>
      <c r="G63" s="1182"/>
      <c r="H63" s="1182"/>
      <c r="I63" s="1182"/>
      <c r="J63" s="1182"/>
      <c r="K63" s="1182"/>
      <c r="L63" s="1182"/>
      <c r="M63" s="1182"/>
      <c r="N63" s="1182"/>
      <c r="O63" s="1182"/>
      <c r="P63" s="1182"/>
      <c r="Q63" s="1182"/>
      <c r="R63" s="1182"/>
      <c r="S63" s="1182"/>
      <c r="T63" s="1182"/>
      <c r="U63" s="1182"/>
      <c r="V63" s="1182"/>
      <c r="W63" s="1182"/>
      <c r="X63" s="1182"/>
      <c r="Y63" s="1182"/>
      <c r="Z63" s="1182"/>
      <c r="AA63" s="1182"/>
      <c r="AB63" s="144"/>
      <c r="AC63" s="144"/>
      <c r="AD63" s="144"/>
      <c r="AE63" s="114" t="str">
        <f>IF(AE61="x","",IF(AE62="x","","x"))</f>
        <v>x</v>
      </c>
      <c r="AF63" s="144"/>
      <c r="AG63" s="144"/>
      <c r="AH63" s="144"/>
      <c r="AI63" s="144"/>
    </row>
    <row r="64" spans="1:35" s="145" customFormat="1" ht="9.9499999999999993" customHeight="1">
      <c r="A64" s="352"/>
      <c r="B64" s="352"/>
      <c r="C64" s="352"/>
      <c r="D64" s="352"/>
      <c r="E64" s="352"/>
      <c r="F64" s="352"/>
      <c r="G64" s="352"/>
      <c r="H64" s="352"/>
      <c r="I64" s="352"/>
      <c r="J64" s="352"/>
      <c r="K64" s="352"/>
      <c r="L64" s="352"/>
      <c r="M64" s="352"/>
      <c r="N64" s="352"/>
      <c r="O64" s="352"/>
      <c r="P64" s="352"/>
      <c r="Q64" s="352"/>
      <c r="R64" s="352"/>
      <c r="S64" s="352"/>
      <c r="T64" s="352"/>
      <c r="U64" s="352"/>
      <c r="V64" s="352"/>
      <c r="W64" s="352"/>
      <c r="X64" s="352"/>
      <c r="Y64" s="352"/>
      <c r="Z64" s="352"/>
      <c r="AA64" s="352"/>
      <c r="AB64" s="144"/>
      <c r="AC64" s="144"/>
      <c r="AD64" s="144"/>
      <c r="AE64" s="356"/>
      <c r="AF64" s="144"/>
      <c r="AG64" s="144"/>
      <c r="AH64" s="144"/>
      <c r="AI64" s="144"/>
    </row>
    <row r="65" spans="1:35" s="145" customFormat="1" ht="54" customHeight="1">
      <c r="A65" s="23"/>
      <c r="B65" s="1181" t="s">
        <v>265</v>
      </c>
      <c r="C65" s="1181"/>
      <c r="D65" s="1181"/>
      <c r="E65" s="1181"/>
      <c r="F65" s="1181"/>
      <c r="G65" s="1226"/>
      <c r="H65" s="1226"/>
      <c r="I65" s="1226"/>
      <c r="J65" s="1226"/>
      <c r="K65" s="1226"/>
      <c r="L65" s="1226"/>
      <c r="M65" s="1226"/>
      <c r="N65" s="1226"/>
      <c r="O65" s="1226"/>
      <c r="P65" s="1226"/>
      <c r="Q65" s="103"/>
      <c r="R65" s="103"/>
      <c r="S65" s="23"/>
      <c r="T65" s="1181" t="s">
        <v>266</v>
      </c>
      <c r="U65" s="1181"/>
      <c r="V65" s="1181"/>
      <c r="W65" s="1181"/>
      <c r="X65" s="1181"/>
      <c r="Y65" s="1226"/>
      <c r="Z65" s="1226"/>
      <c r="AA65" s="1226"/>
      <c r="AB65" s="1226"/>
      <c r="AC65" s="1226"/>
      <c r="AD65" s="1226"/>
      <c r="AE65" s="1226"/>
      <c r="AF65" s="1226"/>
      <c r="AG65" s="1226"/>
      <c r="AH65" s="1226"/>
      <c r="AI65" s="144"/>
    </row>
    <row r="66" spans="1:35" s="145" customFormat="1" ht="9.9499999999999993" customHeight="1">
      <c r="A66" s="352"/>
      <c r="B66" s="352"/>
      <c r="C66" s="352"/>
      <c r="D66" s="352"/>
      <c r="E66" s="352"/>
      <c r="F66" s="352"/>
      <c r="G66" s="352"/>
      <c r="H66" s="352"/>
      <c r="I66" s="352"/>
      <c r="J66" s="352"/>
      <c r="K66" s="352"/>
      <c r="L66" s="352"/>
      <c r="M66" s="352"/>
      <c r="N66" s="352"/>
      <c r="O66" s="352"/>
      <c r="P66" s="352"/>
      <c r="Q66" s="352"/>
      <c r="R66" s="352"/>
      <c r="S66" s="352"/>
      <c r="T66" s="352"/>
      <c r="U66" s="352"/>
      <c r="V66" s="352"/>
      <c r="W66" s="352"/>
      <c r="X66" s="352"/>
      <c r="Y66" s="352"/>
      <c r="Z66" s="352"/>
      <c r="AA66" s="352"/>
      <c r="AB66" s="352"/>
      <c r="AC66" s="352"/>
      <c r="AD66" s="352"/>
      <c r="AE66" s="352"/>
      <c r="AF66" s="352"/>
      <c r="AG66" s="352"/>
      <c r="AH66" s="146"/>
      <c r="AI66" s="352"/>
    </row>
    <row r="67" spans="1:35" s="145" customFormat="1" ht="15.75" customHeight="1">
      <c r="A67" s="1182" t="s">
        <v>563</v>
      </c>
      <c r="B67" s="1182"/>
      <c r="C67" s="1182"/>
      <c r="D67" s="1182"/>
      <c r="E67" s="1182"/>
      <c r="F67" s="1182"/>
      <c r="G67" s="1182"/>
      <c r="H67" s="1182"/>
      <c r="I67" s="1182"/>
      <c r="J67" s="1182"/>
      <c r="K67" s="1182"/>
      <c r="L67" s="1182"/>
      <c r="M67" s="1182"/>
      <c r="N67" s="1182"/>
      <c r="O67" s="1182"/>
      <c r="P67" s="1182"/>
      <c r="Q67" s="1182"/>
      <c r="R67" s="1182"/>
      <c r="S67" s="1182"/>
      <c r="T67" s="1182"/>
      <c r="U67" s="1183" t="s">
        <v>13</v>
      </c>
      <c r="V67" s="1183"/>
      <c r="W67" s="505"/>
      <c r="X67" s="1144" t="s">
        <v>355</v>
      </c>
      <c r="Y67" s="1144"/>
      <c r="Z67" s="1144"/>
      <c r="AA67" s="1144"/>
      <c r="AB67" s="1144"/>
      <c r="AC67" s="1144"/>
      <c r="AD67" s="1144"/>
      <c r="AE67" s="1256"/>
      <c r="AF67" s="1256"/>
      <c r="AG67" s="1256"/>
      <c r="AH67" s="1256"/>
      <c r="AI67" s="1256"/>
    </row>
    <row r="68" spans="1:35" ht="89.25" customHeight="1">
      <c r="A68" s="1235" t="s">
        <v>920</v>
      </c>
      <c r="B68" s="1235"/>
      <c r="C68" s="1235"/>
      <c r="D68" s="1235"/>
      <c r="E68" s="1235"/>
      <c r="F68" s="1235"/>
      <c r="G68" s="1235"/>
      <c r="H68" s="1235"/>
      <c r="I68" s="1235"/>
      <c r="J68" s="1235"/>
      <c r="K68" s="1235"/>
      <c r="L68" s="1235"/>
      <c r="M68" s="1235"/>
      <c r="N68" s="1235"/>
      <c r="O68" s="1235"/>
      <c r="P68" s="1235"/>
      <c r="Q68" s="1235"/>
      <c r="R68" s="1235"/>
      <c r="S68" s="1235"/>
      <c r="T68" s="1235"/>
      <c r="U68" s="1235"/>
      <c r="V68" s="1235"/>
      <c r="W68" s="1235"/>
      <c r="X68" s="1235"/>
      <c r="Y68" s="1235"/>
      <c r="Z68" s="1235"/>
      <c r="AA68" s="1235"/>
      <c r="AB68" s="1235"/>
      <c r="AC68" s="1235"/>
      <c r="AD68" s="1235"/>
      <c r="AE68" s="1235"/>
      <c r="AF68" s="1235"/>
      <c r="AG68" s="1235"/>
      <c r="AH68" s="1235"/>
      <c r="AI68" s="1235"/>
    </row>
    <row r="69" spans="1:35" s="158" customFormat="1" ht="48" customHeight="1">
      <c r="A69" s="1250" t="s">
        <v>941</v>
      </c>
      <c r="B69" s="1250"/>
      <c r="C69" s="1250"/>
      <c r="D69" s="1250"/>
      <c r="E69" s="1250"/>
      <c r="F69" s="1250"/>
      <c r="G69" s="1250"/>
      <c r="H69" s="1250"/>
      <c r="I69" s="1250"/>
      <c r="J69" s="1250"/>
      <c r="K69" s="1250"/>
      <c r="L69" s="1250"/>
      <c r="M69" s="1250"/>
      <c r="N69" s="1250"/>
      <c r="O69" s="1250"/>
      <c r="P69" s="1250"/>
      <c r="Q69" s="1250"/>
      <c r="R69" s="1250"/>
      <c r="S69" s="1250"/>
      <c r="T69" s="1250"/>
      <c r="U69" s="1250"/>
      <c r="V69" s="1250"/>
      <c r="W69" s="1250"/>
      <c r="X69" s="1250"/>
      <c r="Y69" s="1250"/>
      <c r="Z69" s="1250"/>
      <c r="AA69" s="1250"/>
      <c r="AB69" s="1250"/>
      <c r="AC69" s="1250"/>
      <c r="AD69" s="1250"/>
      <c r="AE69" s="1250"/>
      <c r="AF69" s="1250"/>
      <c r="AG69" s="1250"/>
      <c r="AH69" s="1250"/>
      <c r="AI69" s="1250"/>
    </row>
    <row r="70" spans="1:35" ht="12" customHeight="1"/>
    <row r="71" spans="1:35" hidden="1"/>
    <row r="74" spans="1:35" ht="12.75" hidden="1" customHeight="1"/>
    <row r="75" spans="1:35" hidden="1">
      <c r="C75" s="141" t="s">
        <v>55</v>
      </c>
    </row>
    <row r="76" spans="1:35" hidden="1">
      <c r="C76" s="141" t="s">
        <v>54</v>
      </c>
    </row>
    <row r="77" spans="1:35" hidden="1">
      <c r="C77" s="159" t="s">
        <v>40</v>
      </c>
    </row>
    <row r="78" spans="1:35" hidden="1">
      <c r="C78" s="104" t="s">
        <v>41</v>
      </c>
    </row>
    <row r="79" spans="1:35" hidden="1">
      <c r="C79" s="104" t="s">
        <v>42</v>
      </c>
    </row>
    <row r="80" spans="1:35" hidden="1">
      <c r="C80" s="104" t="s">
        <v>43</v>
      </c>
    </row>
    <row r="81" spans="3:3" hidden="1">
      <c r="C81" s="104" t="s">
        <v>44</v>
      </c>
    </row>
    <row r="82" spans="3:3" hidden="1">
      <c r="C82" s="104" t="s">
        <v>45</v>
      </c>
    </row>
    <row r="83" spans="3:3" hidden="1">
      <c r="C83" s="104" t="s">
        <v>46</v>
      </c>
    </row>
    <row r="84" spans="3:3" hidden="1">
      <c r="C84" s="104" t="s">
        <v>47</v>
      </c>
    </row>
    <row r="85" spans="3:3" hidden="1"/>
    <row r="86" spans="3:3" hidden="1">
      <c r="C86" s="51" t="s">
        <v>55</v>
      </c>
    </row>
    <row r="87" spans="3:3" hidden="1">
      <c r="C87" s="51" t="s">
        <v>39</v>
      </c>
    </row>
    <row r="88" spans="3:3" hidden="1">
      <c r="C88" s="51" t="s">
        <v>56</v>
      </c>
    </row>
    <row r="89" spans="3:3" hidden="1">
      <c r="C89" s="51" t="s">
        <v>53</v>
      </c>
    </row>
    <row r="90" spans="3:3" hidden="1">
      <c r="C90" s="51" t="s">
        <v>52</v>
      </c>
    </row>
    <row r="91" spans="3:3" hidden="1">
      <c r="C91" s="51" t="s">
        <v>51</v>
      </c>
    </row>
    <row r="92" spans="3:3" hidden="1">
      <c r="C92" s="51" t="s">
        <v>50</v>
      </c>
    </row>
    <row r="93" spans="3:3" hidden="1">
      <c r="C93" s="51" t="s">
        <v>49</v>
      </c>
    </row>
    <row r="94" spans="3:3" hidden="1">
      <c r="C94" s="51" t="s">
        <v>48</v>
      </c>
    </row>
    <row r="95" spans="3:3" hidden="1"/>
    <row r="96" spans="3:3" hidden="1">
      <c r="C96" s="141" t="s">
        <v>55</v>
      </c>
    </row>
    <row r="97" spans="3:3" hidden="1">
      <c r="C97" s="141" t="s">
        <v>19</v>
      </c>
    </row>
    <row r="98" spans="3:3" hidden="1">
      <c r="C98" s="51" t="s">
        <v>18</v>
      </c>
    </row>
    <row r="99" spans="3:3" hidden="1">
      <c r="C99" s="50" t="s">
        <v>20</v>
      </c>
    </row>
    <row r="100" spans="3:3" hidden="1">
      <c r="C100" s="51" t="s">
        <v>21</v>
      </c>
    </row>
    <row r="101" spans="3:3" hidden="1">
      <c r="C101" s="51" t="s">
        <v>22</v>
      </c>
    </row>
    <row r="102" spans="3:3" hidden="1">
      <c r="C102" s="51" t="s">
        <v>23</v>
      </c>
    </row>
    <row r="103" spans="3:3" hidden="1">
      <c r="C103" s="51" t="s">
        <v>24</v>
      </c>
    </row>
    <row r="104" spans="3:3" hidden="1">
      <c r="C104" s="160" t="s">
        <v>30</v>
      </c>
    </row>
    <row r="105" spans="3:3" hidden="1">
      <c r="C105" s="51" t="s">
        <v>25</v>
      </c>
    </row>
    <row r="106" spans="3:3" hidden="1">
      <c r="C106" s="51" t="s">
        <v>26</v>
      </c>
    </row>
    <row r="107" spans="3:3" hidden="1">
      <c r="C107" s="51" t="s">
        <v>38</v>
      </c>
    </row>
    <row r="108" spans="3:3" hidden="1">
      <c r="C108" s="51" t="s">
        <v>27</v>
      </c>
    </row>
    <row r="109" spans="3:3" hidden="1">
      <c r="C109" s="51" t="s">
        <v>29</v>
      </c>
    </row>
    <row r="110" spans="3:3" hidden="1">
      <c r="C110" s="160" t="s">
        <v>28</v>
      </c>
    </row>
    <row r="111" spans="3:3" hidden="1"/>
    <row r="112" spans="3:3" hidden="1">
      <c r="C112" s="51" t="s">
        <v>85</v>
      </c>
    </row>
    <row r="113" spans="3:3" hidden="1">
      <c r="C113" s="51" t="s">
        <v>57</v>
      </c>
    </row>
    <row r="114" spans="3:3" hidden="1">
      <c r="C114" s="51" t="s">
        <v>58</v>
      </c>
    </row>
    <row r="115" spans="3:3" hidden="1">
      <c r="C115" s="51" t="s">
        <v>59</v>
      </c>
    </row>
    <row r="116" spans="3:3" hidden="1">
      <c r="C116" s="51" t="s">
        <v>60</v>
      </c>
    </row>
    <row r="117" spans="3:3" hidden="1">
      <c r="C117" s="51" t="s">
        <v>61</v>
      </c>
    </row>
    <row r="118" spans="3:3" hidden="1">
      <c r="C118" s="51" t="s">
        <v>62</v>
      </c>
    </row>
    <row r="119" spans="3:3" hidden="1">
      <c r="C119" s="51" t="s">
        <v>63</v>
      </c>
    </row>
    <row r="120" spans="3:3" hidden="1">
      <c r="C120" s="51" t="s">
        <v>64</v>
      </c>
    </row>
    <row r="121" spans="3:3" hidden="1">
      <c r="C121" s="51" t="s">
        <v>65</v>
      </c>
    </row>
    <row r="122" spans="3:3" hidden="1">
      <c r="C122" s="51" t="s">
        <v>66</v>
      </c>
    </row>
    <row r="123" spans="3:3" hidden="1">
      <c r="C123" s="51" t="s">
        <v>67</v>
      </c>
    </row>
    <row r="124" spans="3:3" hidden="1">
      <c r="C124" s="51" t="s">
        <v>68</v>
      </c>
    </row>
    <row r="125" spans="3:3" hidden="1">
      <c r="C125" s="51" t="s">
        <v>69</v>
      </c>
    </row>
    <row r="126" spans="3:3" hidden="1">
      <c r="C126" s="51" t="s">
        <v>70</v>
      </c>
    </row>
    <row r="127" spans="3:3" hidden="1">
      <c r="C127" s="51" t="s">
        <v>71</v>
      </c>
    </row>
    <row r="128" spans="3:3" hidden="1">
      <c r="C128" s="51" t="s">
        <v>72</v>
      </c>
    </row>
    <row r="129" spans="3:3" hidden="1">
      <c r="C129" s="51" t="s">
        <v>73</v>
      </c>
    </row>
    <row r="130" spans="3:3" hidden="1">
      <c r="C130" s="51" t="s">
        <v>74</v>
      </c>
    </row>
    <row r="131" spans="3:3" hidden="1">
      <c r="C131" s="51" t="s">
        <v>75</v>
      </c>
    </row>
    <row r="132" spans="3:3" hidden="1">
      <c r="C132" s="51" t="s">
        <v>76</v>
      </c>
    </row>
    <row r="133" spans="3:3" hidden="1">
      <c r="C133" s="51" t="s">
        <v>77</v>
      </c>
    </row>
    <row r="134" spans="3:3" hidden="1">
      <c r="C134" s="51" t="s">
        <v>78</v>
      </c>
    </row>
    <row r="135" spans="3:3" hidden="1">
      <c r="C135" s="51" t="s">
        <v>79</v>
      </c>
    </row>
    <row r="136" spans="3:3" hidden="1">
      <c r="C136" s="51" t="s">
        <v>80</v>
      </c>
    </row>
    <row r="137" spans="3:3" hidden="1">
      <c r="C137" s="51" t="s">
        <v>81</v>
      </c>
    </row>
    <row r="138" spans="3:3" hidden="1">
      <c r="C138" s="51" t="s">
        <v>82</v>
      </c>
    </row>
    <row r="139" spans="3:3" hidden="1">
      <c r="C139" s="51" t="s">
        <v>83</v>
      </c>
    </row>
    <row r="140" spans="3:3" hidden="1">
      <c r="C140" s="51" t="s">
        <v>84</v>
      </c>
    </row>
    <row r="141" spans="3:3" hidden="1"/>
    <row r="142" spans="3:3" hidden="1"/>
    <row r="143" spans="3:3" hidden="1"/>
    <row r="144" spans="3:3" hidden="1"/>
    <row r="145" spans="2:3" hidden="1"/>
    <row r="146" spans="2:3" hidden="1">
      <c r="B146" s="51" t="s">
        <v>448</v>
      </c>
    </row>
    <row r="147" spans="2:3" hidden="1"/>
    <row r="148" spans="2:3" hidden="1">
      <c r="C148" s="51" t="s">
        <v>86</v>
      </c>
    </row>
    <row r="149" spans="2:3" hidden="1">
      <c r="C149" s="51" t="s">
        <v>230</v>
      </c>
    </row>
    <row r="150" spans="2:3" hidden="1">
      <c r="C150" s="51" t="s">
        <v>231</v>
      </c>
    </row>
    <row r="151" spans="2:3" hidden="1">
      <c r="C151" s="51" t="s">
        <v>232</v>
      </c>
    </row>
    <row r="152" spans="2:3" hidden="1">
      <c r="C152" s="51" t="s">
        <v>233</v>
      </c>
    </row>
    <row r="153" spans="2:3" hidden="1">
      <c r="C153" s="51" t="s">
        <v>234</v>
      </c>
    </row>
    <row r="154" spans="2:3" hidden="1">
      <c r="C154" s="51" t="s">
        <v>235</v>
      </c>
    </row>
    <row r="155" spans="2:3" hidden="1"/>
    <row r="156" spans="2:3" hidden="1">
      <c r="C156" s="51" t="s">
        <v>86</v>
      </c>
    </row>
    <row r="157" spans="2:3" hidden="1">
      <c r="C157" s="51" t="s">
        <v>236</v>
      </c>
    </row>
    <row r="158" spans="2:3" hidden="1">
      <c r="C158" s="51" t="s">
        <v>237</v>
      </c>
    </row>
    <row r="159" spans="2:3" hidden="1">
      <c r="C159" s="51" t="s">
        <v>238</v>
      </c>
    </row>
    <row r="160" spans="2:3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  <row r="188" hidden="1"/>
    <row r="189" hidden="1"/>
    <row r="190" hidden="1"/>
    <row r="191" hidden="1"/>
    <row r="192" hidden="1"/>
    <row r="193" hidden="1"/>
    <row r="194" hidden="1"/>
    <row r="195" hidden="1"/>
    <row r="196" hidden="1"/>
    <row r="197" hidden="1"/>
    <row r="198" hidden="1"/>
    <row r="199" hidden="1"/>
    <row r="200" hidden="1"/>
    <row r="201" hidden="1"/>
    <row r="202" hidden="1"/>
    <row r="203" hidden="1"/>
    <row r="204" hidden="1"/>
    <row r="205" hidden="1"/>
    <row r="206" hidden="1"/>
    <row r="207" hidden="1"/>
    <row r="208" hidden="1"/>
    <row r="209" hidden="1"/>
    <row r="210" hidden="1"/>
    <row r="211" hidden="1"/>
    <row r="212" hidden="1"/>
    <row r="213" hidden="1"/>
    <row r="214" hidden="1"/>
    <row r="215" hidden="1"/>
    <row r="216" hidden="1"/>
    <row r="217" hidden="1"/>
    <row r="218" hidden="1"/>
    <row r="219" hidden="1"/>
    <row r="220" hidden="1"/>
    <row r="221" hidden="1"/>
    <row r="222" hidden="1"/>
    <row r="223" hidden="1"/>
    <row r="224" hidden="1"/>
    <row r="225" hidden="1"/>
    <row r="226" hidden="1"/>
    <row r="227" hidden="1"/>
    <row r="228" hidden="1"/>
    <row r="229" hidden="1"/>
    <row r="230" hidden="1"/>
    <row r="231" hidden="1"/>
    <row r="232" hidden="1"/>
    <row r="233" hidden="1"/>
    <row r="234" hidden="1"/>
    <row r="235" hidden="1"/>
    <row r="236" hidden="1"/>
    <row r="237" hidden="1"/>
    <row r="238" hidden="1"/>
    <row r="239" hidden="1"/>
    <row r="240" hidden="1"/>
    <row r="241" hidden="1"/>
    <row r="242" hidden="1"/>
    <row r="243" hidden="1"/>
    <row r="244" hidden="1"/>
    <row r="245" hidden="1"/>
    <row r="246" hidden="1"/>
    <row r="247" hidden="1"/>
    <row r="248" hidden="1"/>
    <row r="249" hidden="1"/>
    <row r="250" hidden="1"/>
    <row r="251" hidden="1"/>
    <row r="252" hidden="1"/>
    <row r="253" hidden="1"/>
    <row r="254" hidden="1"/>
    <row r="255" hidden="1"/>
    <row r="256" hidden="1"/>
    <row r="257" hidden="1"/>
    <row r="258" hidden="1"/>
    <row r="259" hidden="1"/>
    <row r="260" hidden="1"/>
    <row r="261" hidden="1"/>
    <row r="262" hidden="1"/>
    <row r="263" hidden="1"/>
    <row r="264" hidden="1"/>
    <row r="265" hidden="1"/>
    <row r="266" hidden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</sheetData>
  <sheetProtection algorithmName="SHA-512" hashValue="aJjabJhRcBzdZVhxldarkhM8ztA01r58O225blxQPF29G4L6sbLIS4k0kH3wwTrWBxAcxzJI7h9Ci4dKvhlvuA==" saltValue="2R+98wxivJswr4v+8YOGNg==" spinCount="100000" sheet="1" formatCells="0" formatRows="0" insertRows="0" deleteRows="0"/>
  <customSheetViews>
    <customSheetView guid="{A75F8835-BC11-4842-B3E4-C76AE9AA1723}" showPageBreaks="1" showGridLines="0" printArea="1" hiddenRows="1" hiddenColumns="1" view="pageBreakPreview" topLeftCell="A55">
      <selection activeCell="AB35" sqref="AB35:AI35"/>
      <rowBreaks count="1" manualBreakCount="1">
        <brk id="41" max="34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50" showPageBreaks="1" showGridLines="0" printArea="1" hiddenRows="1" view="pageLayout" topLeftCell="A19">
      <selection activeCell="AL30" sqref="AL30"/>
      <rowBreaks count="4" manualBreakCount="4">
        <brk id="50" max="36" man="1"/>
        <brk id="90" max="36" man="1"/>
        <brk id="142" max="36" man="1"/>
        <brk id="190" max="36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fitToWidth="0" fitToHeight="0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32">
    <mergeCell ref="A8:S8"/>
    <mergeCell ref="T8:AA8"/>
    <mergeCell ref="T10:AA10"/>
    <mergeCell ref="AB10:AI10"/>
    <mergeCell ref="A13:S13"/>
    <mergeCell ref="T13:AA13"/>
    <mergeCell ref="A20:C20"/>
    <mergeCell ref="AB13:AI13"/>
    <mergeCell ref="AB11:AI11"/>
    <mergeCell ref="AB18:AI18"/>
    <mergeCell ref="A18:AA18"/>
    <mergeCell ref="A16:AA16"/>
    <mergeCell ref="AB16:AI16"/>
    <mergeCell ref="A15:AI15"/>
    <mergeCell ref="A19:AA19"/>
    <mergeCell ref="AB19:AI19"/>
    <mergeCell ref="AB20:AI20"/>
    <mergeCell ref="A10:S10"/>
    <mergeCell ref="AB8:AI8"/>
    <mergeCell ref="U67:V67"/>
    <mergeCell ref="A67:T67"/>
    <mergeCell ref="A60:Y60"/>
    <mergeCell ref="E58:S58"/>
    <mergeCell ref="D20:AA20"/>
    <mergeCell ref="AB27:AI27"/>
    <mergeCell ref="D21:AA21"/>
    <mergeCell ref="D22:AA22"/>
    <mergeCell ref="Z26:AI26"/>
    <mergeCell ref="A26:Y26"/>
    <mergeCell ref="A27:AA27"/>
    <mergeCell ref="AB32:AI32"/>
    <mergeCell ref="A28:AA28"/>
    <mergeCell ref="AB29:AI29"/>
    <mergeCell ref="AB28:AI28"/>
    <mergeCell ref="A29:AA29"/>
    <mergeCell ref="AB36:AI36"/>
    <mergeCell ref="A32:AA32"/>
    <mergeCell ref="E52:S54"/>
    <mergeCell ref="E55:S57"/>
    <mergeCell ref="E48:S48"/>
    <mergeCell ref="A40:AA40"/>
    <mergeCell ref="A58:D58"/>
    <mergeCell ref="A48:D48"/>
    <mergeCell ref="A69:AI69"/>
    <mergeCell ref="AB21:AI21"/>
    <mergeCell ref="AB22:AI22"/>
    <mergeCell ref="AB23:AI23"/>
    <mergeCell ref="A24:AA24"/>
    <mergeCell ref="AB24:AI24"/>
    <mergeCell ref="AB34:AI34"/>
    <mergeCell ref="A21:C21"/>
    <mergeCell ref="A22:C22"/>
    <mergeCell ref="A23:C23"/>
    <mergeCell ref="D23:AA23"/>
    <mergeCell ref="AB35:AI35"/>
    <mergeCell ref="A38:AA38"/>
    <mergeCell ref="AB38:AI38"/>
    <mergeCell ref="A31:AI31"/>
    <mergeCell ref="A34:AA34"/>
    <mergeCell ref="AD60:AF60"/>
    <mergeCell ref="A61:AA61"/>
    <mergeCell ref="A62:AA62"/>
    <mergeCell ref="A63:AA63"/>
    <mergeCell ref="A25:AA25"/>
    <mergeCell ref="X67:AD67"/>
    <mergeCell ref="AE67:AI67"/>
    <mergeCell ref="AB25:AI25"/>
    <mergeCell ref="A68:AI68"/>
    <mergeCell ref="A1:AI1"/>
    <mergeCell ref="A17:AI17"/>
    <mergeCell ref="AF3:AG3"/>
    <mergeCell ref="AC3:AD3"/>
    <mergeCell ref="A5:S5"/>
    <mergeCell ref="T5:AA5"/>
    <mergeCell ref="AB5:AI5"/>
    <mergeCell ref="A6:S6"/>
    <mergeCell ref="T6:AA6"/>
    <mergeCell ref="AB6:AI6"/>
    <mergeCell ref="A12:S12"/>
    <mergeCell ref="T12:AA12"/>
    <mergeCell ref="AB12:AI12"/>
    <mergeCell ref="A11:S11"/>
    <mergeCell ref="T11:AA11"/>
    <mergeCell ref="A7:S7"/>
    <mergeCell ref="T7:AA7"/>
    <mergeCell ref="AB7:AI7"/>
    <mergeCell ref="A9:S9"/>
    <mergeCell ref="T9:AA9"/>
    <mergeCell ref="AB9:AI9"/>
    <mergeCell ref="X2:Z2"/>
    <mergeCell ref="A2:V2"/>
    <mergeCell ref="AB39:AI39"/>
    <mergeCell ref="A49:D49"/>
    <mergeCell ref="E49:S49"/>
    <mergeCell ref="A59:AH59"/>
    <mergeCell ref="B65:F65"/>
    <mergeCell ref="T65:X65"/>
    <mergeCell ref="G65:P65"/>
    <mergeCell ref="Y65:AH65"/>
    <mergeCell ref="X54:AD54"/>
    <mergeCell ref="X57:AD57"/>
    <mergeCell ref="A51:D51"/>
    <mergeCell ref="A52:D54"/>
    <mergeCell ref="A55:D57"/>
    <mergeCell ref="E51:S51"/>
    <mergeCell ref="X53:AD53"/>
    <mergeCell ref="X56:AD56"/>
    <mergeCell ref="AB40:AI40"/>
    <mergeCell ref="A35:AA35"/>
    <mergeCell ref="T46:AH46"/>
    <mergeCell ref="T47:AH47"/>
    <mergeCell ref="T48:AH48"/>
    <mergeCell ref="T49:AH49"/>
    <mergeCell ref="T51:AH51"/>
    <mergeCell ref="A45:AH45"/>
    <mergeCell ref="A30:AA30"/>
    <mergeCell ref="AB30:AI30"/>
    <mergeCell ref="A46:D46"/>
    <mergeCell ref="A47:D47"/>
    <mergeCell ref="AB33:AI33"/>
    <mergeCell ref="A37:AA37"/>
    <mergeCell ref="AB37:AI37"/>
    <mergeCell ref="A44:M44"/>
    <mergeCell ref="A42:AI42"/>
    <mergeCell ref="A41:AI41"/>
    <mergeCell ref="A33:AA33"/>
    <mergeCell ref="N44:O44"/>
    <mergeCell ref="A43:AI43"/>
    <mergeCell ref="E46:S46"/>
    <mergeCell ref="E47:S47"/>
    <mergeCell ref="A36:AA36"/>
    <mergeCell ref="A39:AA39"/>
  </mergeCells>
  <conditionalFormatting sqref="AB24:AI24">
    <cfRule type="cellIs" dxfId="1" priority="2" operator="greaterThan">
      <formula>$AB$18</formula>
    </cfRule>
  </conditionalFormatting>
  <conditionalFormatting sqref="AB27:AI27">
    <cfRule type="cellIs" dxfId="0" priority="1" operator="equal">
      <formula>"BŁĄD DANYCH"</formula>
    </cfRule>
  </conditionalFormatting>
  <dataValidations xWindow="838" yWindow="686" count="29">
    <dataValidation type="decimal" operator="greaterThanOrEqual" allowBlank="1" showInputMessage="1" showErrorMessage="1" errorTitle="Błąd!" error="W tym polu można wpisać tylko liczbę - równą lub większą od 0" sqref="T6:AI6 T8:AA12 AB8:AI11 G65:P65 Y65:AH65 AE67:AI67">
      <formula1>0</formula1>
    </dataValidation>
    <dataValidation type="list" allowBlank="1" showDropDown="1" showInputMessage="1" showErrorMessage="1" sqref="AH3">
      <formula1>"x"</formula1>
    </dataValidation>
    <dataValidation type="list" allowBlank="1" showInputMessage="1" showErrorMessage="1" promptTitle="Uwaga!" prompt="Pole wypełniane automatycznie._x000a_Jeżeli wnioskodawcą jest JSFP nie dotyczy jej limit pomocy._x000a_Jeżeli operacja będzie dotyczyła tworzenia lub rozbudowy inkubatorów limit wynosi 500 000._x000a_W pozostałych przypadkach limitem jest kwota 300 000." sqref="AB18:AI18">
      <formula1>$AK$15:$AK$17</formula1>
    </dataValidation>
    <dataValidation type="list" allowBlank="1" showDropDown="1" showInputMessage="1" showErrorMessage="1" errorTitle="Błąd!" error="_x000a_W tym polu można wpisać tylko znak &quot;X&quot;" promptTitle="Uwaga!" prompt="Po wpisaniu &quot;X&quot; w polu TAK wartość z pola NIE zostanie automatycznie usunięta._x000a_Po wyczyszczeniu pola TAK znak &quot;X&quot; zostanie automatycznie wpisany do pola NIE." sqref="AE3">
      <formula1>"x,X"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E49:S49"/>
    <dataValidation type="list" allowBlank="1" showDropDown="1" showInputMessage="1" showErrorMessage="1" errorTitle="Błąd!" error="W tym polu można wpisać tylko znak &quot;X&quot;" sqref="AE63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7.1.6.2 wartość z pola 7.1.6.4 zostanie automatycznie usunięta._x000a_Po wyczyszczeniu pola 7.1.6.4 znak &quot;X&quot; zostanie automatycznie wpisany do pola 7.1.6.2." sqref="AE61">
      <formula1>"x,X"</formula1>
    </dataValidation>
    <dataValidation type="list" allowBlank="1" showDropDown="1" showInputMessage="1" showErrorMessage="1" errorTitle="Błąd!" error="W tym polu można wpisać tylko znak &quot;X&quot;" promptTitle="Uwaga!" prompt="Po wpisaniu &quot;X&quot; w polu 7.1.6.3 wartość z pola 7.1.6.4 zostanie automatycznie usunięta._x000a_Po wyczyszczeniu pola 7.1.6.4 znak &quot;X&quot; zostanie automatycznie wpisany do pola 7.1.6.3." sqref="AE62">
      <formula1>"x,X"</formula1>
    </dataValidation>
    <dataValidation type="decimal" operator="greaterThanOrEqual" allowBlank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12:AI12 AB20:AI23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T7:AI7 AB16:AI16 T13:AA13">
      <formula1>0</formula1>
    </dataValidation>
    <dataValidation type="whole" operator="greaterThanOrEqual" allowBlank="1" showInputMessage="1" showErrorMessage="1" errorTitle="Błąd!" error="Kwota w tym polu musi być większa od 0. Operacja bowiem musi mieć przynajmniej jeden etap realizacji, a jego wartość musi być większa od 0." sqref="AB28:AI28">
      <formula1>1</formula1>
    </dataValidation>
    <dataValidation type="whole" operator="greaterThanOrEqual" allowBlank="1" showInputMessage="1" showErrorMessage="1" errorTitle="Błąd!" error="W tym polu można wpisać tylko liczbę całkowitą - równą lub większą od 0" sqref="AB29:AI29">
      <formula1>0</formula1>
    </dataValidation>
    <dataValidation allowBlank="1" showInputMessage="1" showErrorMessage="1" errorTitle="Błąd!" error="Jeżeli pozostały do wykorzystania limit pomocy PROW przekracza kwotę dostępnego limitu pomocy de minimis obowiązującym limitem jest limit de minimis 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25:AI25"/>
    <dataValidation type="decimal" allowBlank="1" showInputMessage="1" showErrorMessage="1" errorTitle="Błąd!" error="Suma kwot uzyskanej pomocy nie może przekroczyć limitu pomocy, określonego w pkt. 3.2.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24:AI24">
      <formula1>0</formula1>
      <formula2>AB18</formula2>
    </dataValidation>
    <dataValidation type="whole" operator="greaterThanOrEqual"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37:AI37 AB32:AI33">
      <formula1>0</formula1>
    </dataValidation>
    <dataValidation type="decimal" operator="greaterThanOrEqual" allowBlank="1" showInputMessage="1" showErrorMessage="1" sqref="E47:S48 AB34:AI36 AB38:AI40">
      <formula1>0</formula1>
    </dataValidation>
    <dataValidation type="decimal" allowBlank="1" showInputMessage="1" showErrorMessage="1" errorTitle="Błąd!" error="W tym polu można wpisać tylko liczbę - równą lub większą od 0" promptTitle="Uwaga!" prompt="Suma kosztów kwalifikowalnych operacji (pole 4.1) musi być równa kwocie kosztów realizacji operacji (pole 2.5 w kolumnie Koszty kwalifikowalne operacji)!" sqref="AB27:AI27">
      <formula1>0</formula1>
      <formula2>AB13</formula2>
    </dataValidation>
    <dataValidation type="decimal" operator="greaterThanOrEqual" allowBlank="1" showInputMessage="1" showErrorMessage="1" errorTitle="Błąd!" error="W tym polu można wpisać tylko liczbę - równą lub większą od 0" promptTitle="Uwaga!" prompt="Kwota kosztów realizacji operacji (pole 2.5 w kolumnie Koszty kwalifikowalne operacji) musi być równa sumie kosztów kwalifikowalnych operacji (pole 4.1)!" sqref="AB13:AI13">
      <formula1>0</formula1>
    </dataValidation>
    <dataValidation type="decimal" operator="greaterThanOrEqual"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AB30:AI30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24, jak wskazuje zielona strzałka) i wybrać Wstaw." sqref="AL24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L25"/>
    <dataValidation type="decimal" operator="lessThanOrEqual" allowBlank="1" showInputMessage="1" showErrorMessage="1" errorTitle="Błąd!" error="Kwota pomocy przypadająca na koszty kwalifikowalne nie może być wyższa, niż koszty kwalifikowalne" sqref="T47:AH48">
      <formula1>E47</formula1>
    </dataValidation>
    <dataValidation type="decimal" operator="lessThanOrEqual" allowBlank="1" showInputMessage="1" showErrorMessage="1" errorTitle="Błąd!" error="Kwota pomocy przypadająca na koszty kwalifikowalne nie może być wyższa, niż koszty kwalifikowalne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T49:AH49">
      <formula1>0</formula1>
    </dataValidation>
    <dataValidation type="decimal" operator="lessThanOrEqual" allowBlank="1" showInputMessage="1" showErrorMessage="1" errorTitle="Błąd!" error="Wnioskowana kwota zaliczki nie może być wyższa od wnioskowanej kwoty pomocy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E58:S58">
      <formula1>T49</formula1>
    </dataValidation>
    <dataValidation type="decimal" operator="lessThanOrEqual" allowBlank="1" showInputMessage="1" showErrorMessage="1" errorTitle="Błąd!" error="Wnioskowana kwota zaliczki dla etapu nie może być wyższa od wnioskowanej kwoty pomocy dla etapu" sqref="E52:S54">
      <formula1>T47</formula1>
    </dataValidation>
    <dataValidation type="decimal" operator="lessThanOrEqual" allowBlank="1" showInputMessage="1" showErrorMessage="1" errorTitle="Błąd!" error="Wnioskowana kwota zaliczki dla etapu nie może być wyższa od wnioskowanej kwoty pomocy dla etapu" sqref="E55:S57">
      <formula1>T48</formula1>
    </dataValidation>
    <dataValidation type="list" allowBlank="1" showDropDown="1" showInputMessage="1" showErrorMessage="1" errorTitle="Błąd!" error="W tym polu można wpisać tylko znak &quot;X&quot;" promptTitle="Uwaga!" prompt="Jeżeli w polu 7.1 wpisano &quot;X&quot; to pole 7.2 powinno pozostać puste (niewypełnione) - nie można ubiegać się jednocześnie o zaliczkę i wyprzedzające finansowanie!_x000a_" sqref="W67">
      <formula1>"X,x"</formula1>
    </dataValidation>
    <dataValidation type="list" allowBlank="1" showDropDown="1" showInputMessage="1" showErrorMessage="1" errorTitle="Błąd!" error="W tym polu można wpisać tylko znak &quot;X&quot;" promptTitle="Uwaga!" prompt="Jeżeli w polu 7.1 wpisano &quot;X&quot; to pole 7.2 powinno pozostać puste (niewypełnione) - nie można ubiegać się jednocześnie o zaliczkę i wyprzedzające finansowanie!" sqref="P44">
      <formula1>"X,x"</formula1>
    </dataValidation>
    <dataValidation type="whole" operator="greaterThanOrEqual" allowBlank="1" showInputMessage="1" showErrorMessage="1" errorTitle="Błąd!" error="W tym polu można wpisać tylko pojedynczą cyfrę - w zakresie od 0 do 9" sqref="X2:Z2">
      <formula1>1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3"/>
  <headerFooter alignWithMargins="0">
    <oddFooter>&amp;L&amp;8PROW 2014-2020_19.2/5/z&amp;R
&amp;8Strona &amp;P z &amp;N</oddFooter>
  </headerFooter>
  <rowBreaks count="1" manualBreakCount="1">
    <brk id="41" max="34" man="1"/>
  </rowBreaks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8"/>
  <sheetViews>
    <sheetView showGridLines="0" view="pageBreakPreview" topLeftCell="B1" zoomScaleNormal="100" zoomScaleSheetLayoutView="100" workbookViewId="0">
      <selection activeCell="A51" sqref="A51:O51"/>
    </sheetView>
  </sheetViews>
  <sheetFormatPr defaultColWidth="9.140625" defaultRowHeight="11.25"/>
  <cols>
    <col min="1" max="1" width="0.85546875" style="15" hidden="1" customWidth="1"/>
    <col min="2" max="2" width="4.85546875" style="15" customWidth="1"/>
    <col min="3" max="3" width="35.5703125" style="15" customWidth="1"/>
    <col min="4" max="4" width="6.140625" style="15" customWidth="1"/>
    <col min="5" max="5" width="7.140625" style="484" customWidth="1"/>
    <col min="6" max="6" width="10.5703125" style="15" customWidth="1"/>
    <col min="7" max="7" width="8.5703125" style="15" customWidth="1"/>
    <col min="8" max="9" width="10.5703125" style="15" customWidth="1"/>
    <col min="10" max="10" width="8.5703125" style="15" customWidth="1"/>
    <col min="11" max="12" width="10.5703125" style="15" customWidth="1"/>
    <col min="13" max="13" width="8.5703125" style="15" customWidth="1"/>
    <col min="14" max="14" width="10.5703125" style="15" customWidth="1"/>
    <col min="15" max="15" width="10.42578125" style="15" customWidth="1"/>
    <col min="16" max="16" width="6.5703125" style="15" customWidth="1"/>
    <col min="17" max="16384" width="9.140625" style="15"/>
  </cols>
  <sheetData>
    <row r="1" spans="1:17" ht="12.75" customHeight="1">
      <c r="A1" s="431"/>
      <c r="B1" s="1272" t="s">
        <v>335</v>
      </c>
      <c r="C1" s="1272"/>
      <c r="D1" s="1272"/>
      <c r="E1" s="1272"/>
      <c r="F1" s="1272"/>
      <c r="G1" s="1272"/>
      <c r="H1" s="1272"/>
      <c r="I1" s="1272"/>
      <c r="J1" s="1272"/>
      <c r="K1" s="1272"/>
      <c r="L1" s="1272"/>
      <c r="M1" s="1272"/>
      <c r="N1" s="432"/>
      <c r="O1" s="432"/>
    </row>
    <row r="2" spans="1:17" s="434" customFormat="1" ht="22.5" customHeight="1">
      <c r="A2" s="433"/>
      <c r="B2" s="1273" t="s">
        <v>5</v>
      </c>
      <c r="C2" s="1273" t="s">
        <v>101</v>
      </c>
      <c r="D2" s="1273" t="s">
        <v>187</v>
      </c>
      <c r="E2" s="1273" t="s">
        <v>190</v>
      </c>
      <c r="F2" s="1273" t="s">
        <v>690</v>
      </c>
      <c r="G2" s="1273" t="s">
        <v>102</v>
      </c>
      <c r="H2" s="1275" t="s">
        <v>691</v>
      </c>
      <c r="I2" s="1277" t="s">
        <v>247</v>
      </c>
      <c r="J2" s="1278"/>
      <c r="K2" s="1279"/>
      <c r="L2" s="1277" t="s">
        <v>248</v>
      </c>
      <c r="M2" s="1278"/>
      <c r="N2" s="1279"/>
      <c r="O2" s="1273" t="s">
        <v>279</v>
      </c>
    </row>
    <row r="3" spans="1:17" s="434" customFormat="1" ht="30" customHeight="1">
      <c r="A3" s="433"/>
      <c r="B3" s="1274"/>
      <c r="C3" s="1274"/>
      <c r="D3" s="1274"/>
      <c r="E3" s="1274"/>
      <c r="F3" s="1274"/>
      <c r="G3" s="1274"/>
      <c r="H3" s="1276"/>
      <c r="I3" s="478" t="s">
        <v>142</v>
      </c>
      <c r="J3" s="478" t="s">
        <v>102</v>
      </c>
      <c r="K3" s="360" t="s">
        <v>694</v>
      </c>
      <c r="L3" s="478" t="s">
        <v>142</v>
      </c>
      <c r="M3" s="478" t="s">
        <v>102</v>
      </c>
      <c r="N3" s="478" t="s">
        <v>695</v>
      </c>
      <c r="O3" s="1274"/>
    </row>
    <row r="4" spans="1:17" s="395" customFormat="1" ht="10.5">
      <c r="A4" s="392"/>
      <c r="B4" s="393">
        <v>1</v>
      </c>
      <c r="C4" s="393">
        <v>2</v>
      </c>
      <c r="D4" s="393">
        <v>3</v>
      </c>
      <c r="E4" s="393">
        <v>4</v>
      </c>
      <c r="F4" s="393">
        <v>5</v>
      </c>
      <c r="G4" s="393">
        <v>6</v>
      </c>
      <c r="H4" s="393">
        <v>7</v>
      </c>
      <c r="I4" s="394">
        <v>8</v>
      </c>
      <c r="J4" s="393">
        <v>9</v>
      </c>
      <c r="K4" s="393">
        <v>10</v>
      </c>
      <c r="L4" s="393">
        <v>11</v>
      </c>
      <c r="M4" s="393">
        <v>12</v>
      </c>
      <c r="N4" s="393">
        <v>13</v>
      </c>
      <c r="O4" s="393">
        <v>14</v>
      </c>
    </row>
    <row r="5" spans="1:17" ht="12" customHeight="1">
      <c r="A5" s="14"/>
      <c r="B5" s="435" t="s">
        <v>631</v>
      </c>
      <c r="C5" s="1281" t="s">
        <v>698</v>
      </c>
      <c r="D5" s="1282"/>
      <c r="E5" s="1282"/>
      <c r="F5" s="1282"/>
      <c r="G5" s="1282"/>
      <c r="H5" s="1282"/>
      <c r="I5" s="1282"/>
      <c r="J5" s="1282"/>
      <c r="K5" s="1282"/>
      <c r="L5" s="1282"/>
      <c r="M5" s="1282"/>
      <c r="N5" s="1282"/>
      <c r="O5" s="1283"/>
    </row>
    <row r="6" spans="1:17" ht="12" customHeight="1">
      <c r="A6" s="14"/>
      <c r="B6" s="435" t="s">
        <v>1</v>
      </c>
      <c r="C6" s="1284"/>
      <c r="D6" s="1270"/>
      <c r="E6" s="1270"/>
      <c r="F6" s="1270"/>
      <c r="G6" s="1270"/>
      <c r="H6" s="1270"/>
      <c r="I6" s="1270"/>
      <c r="J6" s="1270"/>
      <c r="K6" s="1270"/>
      <c r="L6" s="1270"/>
      <c r="M6" s="1270"/>
      <c r="N6" s="1270"/>
      <c r="O6" s="1271"/>
    </row>
    <row r="7" spans="1:17" ht="12" customHeight="1">
      <c r="A7" s="14"/>
      <c r="B7" s="444" t="s">
        <v>3</v>
      </c>
      <c r="C7" s="436"/>
      <c r="D7" s="442"/>
      <c r="E7" s="437"/>
      <c r="F7" s="437"/>
      <c r="G7" s="437"/>
      <c r="H7" s="437"/>
      <c r="I7" s="437"/>
      <c r="J7" s="437"/>
      <c r="K7" s="437"/>
      <c r="L7" s="437"/>
      <c r="M7" s="437"/>
      <c r="N7" s="437"/>
      <c r="O7" s="464"/>
    </row>
    <row r="8" spans="1:17" s="440" customFormat="1">
      <c r="A8" s="438"/>
      <c r="B8" s="485" t="s">
        <v>195</v>
      </c>
      <c r="C8" s="436"/>
      <c r="D8" s="442"/>
      <c r="E8" s="437"/>
      <c r="F8" s="437"/>
      <c r="G8" s="437"/>
      <c r="H8" s="437"/>
      <c r="I8" s="437"/>
      <c r="J8" s="437"/>
      <c r="K8" s="437"/>
      <c r="L8" s="437"/>
      <c r="M8" s="437"/>
      <c r="N8" s="437"/>
      <c r="O8" s="464"/>
    </row>
    <row r="9" spans="1:17" s="440" customFormat="1" ht="12" customHeight="1">
      <c r="A9" s="438"/>
      <c r="B9" s="485" t="s">
        <v>6</v>
      </c>
      <c r="C9" s="473"/>
      <c r="D9" s="442"/>
      <c r="E9" s="480"/>
      <c r="F9" s="437"/>
      <c r="G9" s="437"/>
      <c r="H9" s="437"/>
      <c r="I9" s="437"/>
      <c r="J9" s="437"/>
      <c r="K9" s="437"/>
      <c r="L9" s="437"/>
      <c r="M9" s="437"/>
      <c r="N9" s="437"/>
      <c r="O9" s="464"/>
    </row>
    <row r="10" spans="1:17" ht="12" customHeight="1">
      <c r="A10" s="14"/>
      <c r="B10" s="475" t="s">
        <v>701</v>
      </c>
      <c r="C10" s="1267" t="s">
        <v>702</v>
      </c>
      <c r="D10" s="1267"/>
      <c r="E10" s="1268"/>
      <c r="F10" s="446">
        <f ca="1">SUM(F7:OFFSET(SumaABV,-1,4))</f>
        <v>0</v>
      </c>
      <c r="G10" s="446">
        <f ca="1">SUM(G7:OFFSET(SumaABV,-1,5))</f>
        <v>0</v>
      </c>
      <c r="H10" s="446">
        <f ca="1">SUM(H7:OFFSET(SumaABV,-1,6))</f>
        <v>0</v>
      </c>
      <c r="I10" s="446">
        <f ca="1">SUM(I7:OFFSET(SumaABV,-1,7))</f>
        <v>0</v>
      </c>
      <c r="J10" s="446">
        <f ca="1">SUM(J7:OFFSET(SumaABV,-1,8))</f>
        <v>0</v>
      </c>
      <c r="K10" s="446">
        <f ca="1">SUM(K7:OFFSET(SumaABV,-1,9))</f>
        <v>0</v>
      </c>
      <c r="L10" s="446">
        <f ca="1">SUM(L7:OFFSET(SumaABV,-1,10))</f>
        <v>0</v>
      </c>
      <c r="M10" s="446">
        <f ca="1">SUM(M7:OFFSET(SumaABV,-1,11))</f>
        <v>0</v>
      </c>
      <c r="N10" s="446">
        <f ca="1">SUM(N7:OFFSET(SumaABV,-1,12))</f>
        <v>0</v>
      </c>
      <c r="O10" s="487"/>
      <c r="Q10" s="493" t="s">
        <v>703</v>
      </c>
    </row>
    <row r="11" spans="1:17" ht="12" customHeight="1">
      <c r="A11" s="14"/>
      <c r="B11" s="477" t="s">
        <v>2</v>
      </c>
      <c r="C11" s="1269"/>
      <c r="D11" s="1270"/>
      <c r="E11" s="1270"/>
      <c r="F11" s="1270"/>
      <c r="G11" s="1270"/>
      <c r="H11" s="1270"/>
      <c r="I11" s="1270"/>
      <c r="J11" s="1270"/>
      <c r="K11" s="1270"/>
      <c r="L11" s="1270"/>
      <c r="M11" s="1270"/>
      <c r="N11" s="1270"/>
      <c r="O11" s="1271"/>
      <c r="Q11" s="498" t="s">
        <v>704</v>
      </c>
    </row>
    <row r="12" spans="1:17" ht="12" customHeight="1">
      <c r="A12" s="14"/>
      <c r="B12" s="439" t="s">
        <v>3</v>
      </c>
      <c r="C12" s="486"/>
      <c r="D12" s="442"/>
      <c r="E12" s="480"/>
      <c r="F12" s="437"/>
      <c r="G12" s="437"/>
      <c r="H12" s="437"/>
      <c r="I12" s="437"/>
      <c r="J12" s="437"/>
      <c r="K12" s="437"/>
      <c r="L12" s="437"/>
      <c r="M12" s="437"/>
      <c r="N12" s="437"/>
      <c r="O12" s="464"/>
      <c r="Q12" s="493"/>
    </row>
    <row r="13" spans="1:17" s="440" customFormat="1" ht="12" customHeight="1">
      <c r="A13" s="438">
        <v>1</v>
      </c>
      <c r="B13" s="439" t="s">
        <v>195</v>
      </c>
      <c r="C13" s="441"/>
      <c r="D13" s="442"/>
      <c r="E13" s="480"/>
      <c r="F13" s="437"/>
      <c r="G13" s="437"/>
      <c r="H13" s="437"/>
      <c r="I13" s="437"/>
      <c r="J13" s="437"/>
      <c r="K13" s="437"/>
      <c r="L13" s="437"/>
      <c r="M13" s="437"/>
      <c r="N13" s="437"/>
      <c r="O13" s="464"/>
      <c r="Q13" s="493"/>
    </row>
    <row r="14" spans="1:17" s="440" customFormat="1" ht="12" customHeight="1">
      <c r="A14" s="438"/>
      <c r="B14" s="439" t="s">
        <v>6</v>
      </c>
      <c r="C14" s="474"/>
      <c r="D14" s="442"/>
      <c r="E14" s="480"/>
      <c r="F14" s="437"/>
      <c r="G14" s="437"/>
      <c r="H14" s="437"/>
      <c r="I14" s="437"/>
      <c r="J14" s="437"/>
      <c r="K14" s="437"/>
      <c r="L14" s="437"/>
      <c r="M14" s="437"/>
      <c r="N14" s="437"/>
      <c r="O14" s="464"/>
      <c r="Q14" s="493"/>
    </row>
    <row r="15" spans="1:17" ht="12" customHeight="1">
      <c r="A15" s="14"/>
      <c r="B15" s="476" t="s">
        <v>701</v>
      </c>
      <c r="C15" s="1267" t="s">
        <v>700</v>
      </c>
      <c r="D15" s="1267"/>
      <c r="E15" s="1268"/>
      <c r="F15" s="446">
        <f ca="1">SUM(F12:OFFSET(SumaBBV,-1,4))</f>
        <v>0</v>
      </c>
      <c r="G15" s="446">
        <f ca="1">SUM(G12:OFFSET(SumaBBV,-1,5))</f>
        <v>0</v>
      </c>
      <c r="H15" s="446">
        <f ca="1">SUM(H12:OFFSET(SumaBBV,-1,6))</f>
        <v>0</v>
      </c>
      <c r="I15" s="446">
        <f ca="1">SUM(I12:OFFSET(SumaBBV,-1,7))</f>
        <v>0</v>
      </c>
      <c r="J15" s="446">
        <f ca="1">SUM(J12:OFFSET(SumaBBV,-1,8))</f>
        <v>0</v>
      </c>
      <c r="K15" s="446">
        <f ca="1">SUM(K12:OFFSET(SumaBBV,-1,9))</f>
        <v>0</v>
      </c>
      <c r="L15" s="446">
        <f ca="1">SUM(L12:OFFSET(SumaBBV,-1,10))</f>
        <v>0</v>
      </c>
      <c r="M15" s="446">
        <f ca="1">SUM(M12:OFFSET(SumaBBV,-1,11))</f>
        <v>0</v>
      </c>
      <c r="N15" s="446">
        <f ca="1">SUM(N12:OFFSET(SumaBBV,-1,12))</f>
        <v>0</v>
      </c>
      <c r="O15" s="487"/>
      <c r="Q15" s="493"/>
    </row>
    <row r="16" spans="1:17" ht="12" hidden="1" customHeight="1">
      <c r="A16" s="14"/>
      <c r="B16" s="533" t="s">
        <v>858</v>
      </c>
      <c r="C16" s="1269"/>
      <c r="D16" s="1270"/>
      <c r="E16" s="1270"/>
      <c r="F16" s="1270"/>
      <c r="G16" s="1270"/>
      <c r="H16" s="1270"/>
      <c r="I16" s="1270"/>
      <c r="J16" s="1270"/>
      <c r="K16" s="1270"/>
      <c r="L16" s="1270"/>
      <c r="M16" s="1270"/>
      <c r="N16" s="1270"/>
      <c r="O16" s="1271"/>
      <c r="Q16" s="498" t="s">
        <v>704</v>
      </c>
    </row>
    <row r="17" spans="1:17" ht="12" hidden="1" customHeight="1">
      <c r="A17" s="14"/>
      <c r="B17" s="439">
        <v>1</v>
      </c>
      <c r="C17" s="486"/>
      <c r="D17" s="442"/>
      <c r="E17" s="480"/>
      <c r="F17" s="437"/>
      <c r="G17" s="437"/>
      <c r="H17" s="437"/>
      <c r="I17" s="437"/>
      <c r="J17" s="437"/>
      <c r="K17" s="437"/>
      <c r="L17" s="437"/>
      <c r="M17" s="437"/>
      <c r="N17" s="437"/>
      <c r="O17" s="464"/>
      <c r="Q17" s="493"/>
    </row>
    <row r="18" spans="1:17" s="440" customFormat="1" ht="12" hidden="1" customHeight="1">
      <c r="A18" s="438">
        <v>1</v>
      </c>
      <c r="B18" s="439">
        <v>2</v>
      </c>
      <c r="C18" s="441"/>
      <c r="D18" s="442"/>
      <c r="E18" s="480"/>
      <c r="F18" s="437"/>
      <c r="G18" s="437"/>
      <c r="H18" s="437"/>
      <c r="I18" s="437"/>
      <c r="J18" s="437"/>
      <c r="K18" s="437"/>
      <c r="L18" s="437"/>
      <c r="M18" s="437"/>
      <c r="N18" s="437"/>
      <c r="O18" s="464"/>
      <c r="Q18" s="493"/>
    </row>
    <row r="19" spans="1:17" s="440" customFormat="1" ht="12" hidden="1" customHeight="1">
      <c r="A19" s="438"/>
      <c r="B19" s="439" t="s">
        <v>6</v>
      </c>
      <c r="C19" s="474"/>
      <c r="D19" s="442"/>
      <c r="E19" s="480"/>
      <c r="F19" s="437"/>
      <c r="G19" s="437"/>
      <c r="H19" s="437"/>
      <c r="I19" s="437"/>
      <c r="J19" s="437"/>
      <c r="K19" s="437"/>
      <c r="L19" s="437"/>
      <c r="M19" s="437"/>
      <c r="N19" s="437"/>
      <c r="O19" s="464"/>
      <c r="Q19" s="493"/>
    </row>
    <row r="20" spans="1:17" ht="12" hidden="1" customHeight="1">
      <c r="A20" s="14"/>
      <c r="B20" s="534" t="s">
        <v>701</v>
      </c>
      <c r="C20" s="1267" t="s">
        <v>858</v>
      </c>
      <c r="D20" s="1267"/>
      <c r="E20" s="1268"/>
      <c r="F20" s="446">
        <f ca="1">SUM(F17:OFFSET(SumaCBV,-1,4))</f>
        <v>0</v>
      </c>
      <c r="G20" s="446">
        <f ca="1">SUM(G17:OFFSET(SumaCBV,-1,5))</f>
        <v>0</v>
      </c>
      <c r="H20" s="446">
        <f ca="1">SUM(H17:OFFSET(SumaCBV,-1,6))</f>
        <v>0</v>
      </c>
      <c r="I20" s="446">
        <f ca="1">SUM(I17:OFFSET(SumaCBV,-1,7))</f>
        <v>0</v>
      </c>
      <c r="J20" s="446">
        <f ca="1">SUM(J17:OFFSET(SumaCBV,-1,8))</f>
        <v>0</v>
      </c>
      <c r="K20" s="446">
        <f ca="1">SUM(K17:OFFSET(SumaCBV,-1,9))</f>
        <v>0</v>
      </c>
      <c r="L20" s="446">
        <f ca="1">SUM(L17:OFFSET(SumaCBV,-1,10))</f>
        <v>0</v>
      </c>
      <c r="M20" s="446">
        <f ca="1">SUM(M17:OFFSET(SumaCBV,-1,11))</f>
        <v>0</v>
      </c>
      <c r="N20" s="446">
        <f ca="1">SUM(N17:OFFSET(SumaCBV,-1,12))</f>
        <v>0</v>
      </c>
      <c r="O20" s="487"/>
      <c r="Q20" s="493"/>
    </row>
    <row r="21" spans="1:17" ht="12" hidden="1" customHeight="1">
      <c r="A21" s="14"/>
      <c r="B21" s="533" t="s">
        <v>859</v>
      </c>
      <c r="C21" s="1269"/>
      <c r="D21" s="1270"/>
      <c r="E21" s="1270"/>
      <c r="F21" s="1270"/>
      <c r="G21" s="1270"/>
      <c r="H21" s="1270"/>
      <c r="I21" s="1270"/>
      <c r="J21" s="1270"/>
      <c r="K21" s="1270"/>
      <c r="L21" s="1270"/>
      <c r="M21" s="1270"/>
      <c r="N21" s="1270"/>
      <c r="O21" s="1271"/>
      <c r="Q21" s="498"/>
    </row>
    <row r="22" spans="1:17" ht="12" hidden="1" customHeight="1">
      <c r="A22" s="14"/>
      <c r="B22" s="439">
        <v>1</v>
      </c>
      <c r="C22" s="486"/>
      <c r="D22" s="442"/>
      <c r="E22" s="480"/>
      <c r="F22" s="437"/>
      <c r="G22" s="437"/>
      <c r="H22" s="437"/>
      <c r="I22" s="437"/>
      <c r="J22" s="437"/>
      <c r="K22" s="437"/>
      <c r="L22" s="437"/>
      <c r="M22" s="437"/>
      <c r="N22" s="437"/>
      <c r="O22" s="464"/>
      <c r="Q22" s="493"/>
    </row>
    <row r="23" spans="1:17" s="440" customFormat="1" ht="12" hidden="1" customHeight="1">
      <c r="A23" s="438">
        <v>1</v>
      </c>
      <c r="B23" s="439">
        <v>2</v>
      </c>
      <c r="C23" s="441"/>
      <c r="D23" s="442"/>
      <c r="E23" s="480"/>
      <c r="F23" s="437"/>
      <c r="G23" s="437"/>
      <c r="H23" s="437"/>
      <c r="I23" s="437"/>
      <c r="J23" s="437"/>
      <c r="K23" s="437"/>
      <c r="L23" s="437"/>
      <c r="M23" s="437"/>
      <c r="N23" s="437"/>
      <c r="O23" s="464"/>
      <c r="Q23" s="493"/>
    </row>
    <row r="24" spans="1:17" s="440" customFormat="1" ht="12" hidden="1" customHeight="1">
      <c r="A24" s="438"/>
      <c r="B24" s="439" t="s">
        <v>6</v>
      </c>
      <c r="C24" s="474"/>
      <c r="D24" s="442"/>
      <c r="E24" s="480"/>
      <c r="F24" s="437"/>
      <c r="G24" s="437"/>
      <c r="H24" s="437"/>
      <c r="I24" s="437"/>
      <c r="J24" s="437"/>
      <c r="K24" s="437"/>
      <c r="L24" s="437"/>
      <c r="M24" s="437"/>
      <c r="N24" s="437"/>
      <c r="O24" s="464"/>
      <c r="Q24" s="493"/>
    </row>
    <row r="25" spans="1:17" ht="12" hidden="1" customHeight="1">
      <c r="A25" s="14"/>
      <c r="B25" s="534" t="s">
        <v>701</v>
      </c>
      <c r="C25" s="1267" t="s">
        <v>859</v>
      </c>
      <c r="D25" s="1267"/>
      <c r="E25" s="1268"/>
      <c r="F25" s="446">
        <f ca="1">SUM(F22:OFFSET(SumaDBV,-1,4))</f>
        <v>0</v>
      </c>
      <c r="G25" s="446">
        <f ca="1">SUM(G22:OFFSET(SumaDBV,-1,5))</f>
        <v>0</v>
      </c>
      <c r="H25" s="446">
        <f ca="1">SUM(H22:OFFSET(SumaDBV,-1,6))</f>
        <v>0</v>
      </c>
      <c r="I25" s="446">
        <f ca="1">SUM(I22:OFFSET(SumaDBV,-1,7))</f>
        <v>0</v>
      </c>
      <c r="J25" s="446">
        <f ca="1">SUM(J22:OFFSET(SumaDBV,-1,8))</f>
        <v>0</v>
      </c>
      <c r="K25" s="446">
        <f ca="1">SUM(K22:OFFSET(SumaDBV,-1,9))</f>
        <v>0</v>
      </c>
      <c r="L25" s="446">
        <f ca="1">SUM(L22:OFFSET(SumaDBV,-1,10))</f>
        <v>0</v>
      </c>
      <c r="M25" s="446">
        <f ca="1">SUM(M22:OFFSET(SumaDBV,-1,11))</f>
        <v>0</v>
      </c>
      <c r="N25" s="446">
        <f ca="1">SUM(N22:OFFSET(SumaDBV,-1,12))</f>
        <v>0</v>
      </c>
      <c r="O25" s="487"/>
      <c r="Q25" s="493"/>
    </row>
    <row r="26" spans="1:17" ht="12" hidden="1" customHeight="1">
      <c r="A26" s="14"/>
      <c r="B26" s="533" t="s">
        <v>860</v>
      </c>
      <c r="C26" s="1269"/>
      <c r="D26" s="1270"/>
      <c r="E26" s="1270"/>
      <c r="F26" s="1270"/>
      <c r="G26" s="1270"/>
      <c r="H26" s="1270"/>
      <c r="I26" s="1270"/>
      <c r="J26" s="1270"/>
      <c r="K26" s="1270"/>
      <c r="L26" s="1270"/>
      <c r="M26" s="1270"/>
      <c r="N26" s="1270"/>
      <c r="O26" s="1271"/>
      <c r="Q26" s="498"/>
    </row>
    <row r="27" spans="1:17" ht="12" hidden="1" customHeight="1">
      <c r="A27" s="14"/>
      <c r="B27" s="439">
        <v>1</v>
      </c>
      <c r="C27" s="486"/>
      <c r="D27" s="442"/>
      <c r="E27" s="480"/>
      <c r="F27" s="437"/>
      <c r="G27" s="437"/>
      <c r="H27" s="437"/>
      <c r="I27" s="437"/>
      <c r="J27" s="437"/>
      <c r="K27" s="437"/>
      <c r="L27" s="437"/>
      <c r="M27" s="437"/>
      <c r="N27" s="437"/>
      <c r="O27" s="464"/>
      <c r="Q27" s="493"/>
    </row>
    <row r="28" spans="1:17" s="440" customFormat="1" ht="12" hidden="1" customHeight="1">
      <c r="A28" s="438">
        <v>1</v>
      </c>
      <c r="B28" s="439">
        <v>2</v>
      </c>
      <c r="C28" s="441"/>
      <c r="D28" s="442"/>
      <c r="E28" s="480"/>
      <c r="F28" s="437"/>
      <c r="G28" s="437"/>
      <c r="H28" s="437"/>
      <c r="I28" s="437"/>
      <c r="J28" s="437"/>
      <c r="K28" s="437"/>
      <c r="L28" s="437"/>
      <c r="M28" s="437"/>
      <c r="N28" s="437"/>
      <c r="O28" s="464"/>
      <c r="Q28" s="493"/>
    </row>
    <row r="29" spans="1:17" s="440" customFormat="1" ht="12" hidden="1" customHeight="1">
      <c r="A29" s="438"/>
      <c r="B29" s="439" t="s">
        <v>6</v>
      </c>
      <c r="C29" s="474"/>
      <c r="D29" s="442"/>
      <c r="E29" s="480"/>
      <c r="F29" s="437"/>
      <c r="G29" s="437"/>
      <c r="H29" s="437"/>
      <c r="I29" s="437"/>
      <c r="J29" s="437"/>
      <c r="K29" s="437"/>
      <c r="L29" s="437"/>
      <c r="M29" s="437"/>
      <c r="N29" s="437"/>
      <c r="O29" s="464"/>
      <c r="Q29" s="493"/>
    </row>
    <row r="30" spans="1:17" ht="12" hidden="1" customHeight="1">
      <c r="A30" s="14"/>
      <c r="B30" s="534" t="s">
        <v>701</v>
      </c>
      <c r="C30" s="1267" t="s">
        <v>860</v>
      </c>
      <c r="D30" s="1267"/>
      <c r="E30" s="1268"/>
      <c r="F30" s="446">
        <f ca="1">SUM(F27:OFFSET(SumaEBV,-1,4))</f>
        <v>0</v>
      </c>
      <c r="G30" s="446">
        <f ca="1">SUM(G27:OFFSET(SumaEBV,-1,5))</f>
        <v>0</v>
      </c>
      <c r="H30" s="446">
        <f ca="1">SUM(H27:OFFSET(SumaEBV,-1,6))</f>
        <v>0</v>
      </c>
      <c r="I30" s="446">
        <f ca="1">SUM(I27:OFFSET(SumaEBV,-1,7))</f>
        <v>0</v>
      </c>
      <c r="J30" s="446">
        <f ca="1">SUM(J27:OFFSET(SumaEBV,-1,8))</f>
        <v>0</v>
      </c>
      <c r="K30" s="446">
        <f ca="1">SUM(K27:OFFSET(SumaEBV,-1,9))</f>
        <v>0</v>
      </c>
      <c r="L30" s="446">
        <f ca="1">SUM(L27:OFFSET(SumaEBV,-1,10))</f>
        <v>0</v>
      </c>
      <c r="M30" s="446">
        <f ca="1">SUM(M27:OFFSET(SumaEBV,-1,11))</f>
        <v>0</v>
      </c>
      <c r="N30" s="446">
        <f ca="1">SUM(N27:OFFSET(SumaEBV,-1,12))</f>
        <v>0</v>
      </c>
      <c r="O30" s="487"/>
      <c r="Q30" s="493"/>
    </row>
    <row r="31" spans="1:17" ht="12" hidden="1" customHeight="1">
      <c r="A31" s="14"/>
      <c r="B31" s="533" t="s">
        <v>861</v>
      </c>
      <c r="C31" s="1269"/>
      <c r="D31" s="1270"/>
      <c r="E31" s="1270"/>
      <c r="F31" s="1270"/>
      <c r="G31" s="1270"/>
      <c r="H31" s="1270"/>
      <c r="I31" s="1270"/>
      <c r="J31" s="1270"/>
      <c r="K31" s="1270"/>
      <c r="L31" s="1270"/>
      <c r="M31" s="1270"/>
      <c r="N31" s="1270"/>
      <c r="O31" s="1271"/>
      <c r="Q31" s="498"/>
    </row>
    <row r="32" spans="1:17" ht="12" hidden="1" customHeight="1">
      <c r="A32" s="14"/>
      <c r="B32" s="439">
        <v>1</v>
      </c>
      <c r="C32" s="486"/>
      <c r="D32" s="442"/>
      <c r="E32" s="480"/>
      <c r="F32" s="437"/>
      <c r="G32" s="437"/>
      <c r="H32" s="437"/>
      <c r="I32" s="437"/>
      <c r="J32" s="437"/>
      <c r="K32" s="437"/>
      <c r="L32" s="437"/>
      <c r="M32" s="437"/>
      <c r="N32" s="437"/>
      <c r="O32" s="464"/>
      <c r="Q32" s="493"/>
    </row>
    <row r="33" spans="1:17" s="440" customFormat="1" ht="12" hidden="1" customHeight="1">
      <c r="A33" s="438">
        <v>1</v>
      </c>
      <c r="B33" s="439">
        <v>2</v>
      </c>
      <c r="C33" s="441"/>
      <c r="D33" s="442"/>
      <c r="E33" s="480"/>
      <c r="F33" s="437"/>
      <c r="G33" s="437"/>
      <c r="H33" s="437"/>
      <c r="I33" s="437"/>
      <c r="J33" s="437"/>
      <c r="K33" s="437"/>
      <c r="L33" s="437"/>
      <c r="M33" s="437"/>
      <c r="N33" s="437"/>
      <c r="O33" s="464"/>
      <c r="Q33" s="493"/>
    </row>
    <row r="34" spans="1:17" s="440" customFormat="1" ht="12" hidden="1" customHeight="1">
      <c r="A34" s="438"/>
      <c r="B34" s="439" t="s">
        <v>6</v>
      </c>
      <c r="C34" s="474"/>
      <c r="D34" s="442"/>
      <c r="E34" s="480"/>
      <c r="F34" s="437"/>
      <c r="G34" s="437"/>
      <c r="H34" s="437"/>
      <c r="I34" s="437"/>
      <c r="J34" s="437"/>
      <c r="K34" s="437"/>
      <c r="L34" s="437"/>
      <c r="M34" s="437"/>
      <c r="N34" s="437"/>
      <c r="O34" s="464"/>
      <c r="Q34" s="493"/>
    </row>
    <row r="35" spans="1:17" ht="12" hidden="1" customHeight="1">
      <c r="A35" s="14"/>
      <c r="B35" s="534" t="s">
        <v>701</v>
      </c>
      <c r="C35" s="1267" t="s">
        <v>861</v>
      </c>
      <c r="D35" s="1267"/>
      <c r="E35" s="1268"/>
      <c r="F35" s="446">
        <f ca="1">SUM(F32:OFFSET(SumaFBV,-1,4))</f>
        <v>0</v>
      </c>
      <c r="G35" s="446">
        <f ca="1">SUM(G32:OFFSET(SumaFBV,-1,5))</f>
        <v>0</v>
      </c>
      <c r="H35" s="446">
        <f ca="1">SUM(H32:OFFSET(SumaFBV,-1,6))</f>
        <v>0</v>
      </c>
      <c r="I35" s="446">
        <f ca="1">SUM(I32:OFFSET(SumaFBV,-1,7))</f>
        <v>0</v>
      </c>
      <c r="J35" s="446">
        <f ca="1">SUM(J32:OFFSET(SumaFBV,-1,8))</f>
        <v>0</v>
      </c>
      <c r="K35" s="446">
        <f ca="1">SUM(K32:OFFSET(SumaFBV,-1,9))</f>
        <v>0</v>
      </c>
      <c r="L35" s="446">
        <f ca="1">SUM(L32:OFFSET(SumaFBV,-1,10))</f>
        <v>0</v>
      </c>
      <c r="M35" s="446">
        <f ca="1">SUM(M32:OFFSET(SumaFBV,-1,11))</f>
        <v>0</v>
      </c>
      <c r="N35" s="446">
        <f ca="1">SUM(N32:OFFSET(SumaFBV,-1,12))</f>
        <v>0</v>
      </c>
      <c r="O35" s="487"/>
      <c r="Q35" s="493"/>
    </row>
    <row r="36" spans="1:17" ht="12" hidden="1" customHeight="1">
      <c r="A36" s="14"/>
      <c r="B36" s="533" t="s">
        <v>862</v>
      </c>
      <c r="C36" s="1269"/>
      <c r="D36" s="1270"/>
      <c r="E36" s="1270"/>
      <c r="F36" s="1270"/>
      <c r="G36" s="1270"/>
      <c r="H36" s="1270"/>
      <c r="I36" s="1270"/>
      <c r="J36" s="1270"/>
      <c r="K36" s="1270"/>
      <c r="L36" s="1270"/>
      <c r="M36" s="1270"/>
      <c r="N36" s="1270"/>
      <c r="O36" s="1271"/>
      <c r="Q36" s="498"/>
    </row>
    <row r="37" spans="1:17" ht="12" hidden="1" customHeight="1">
      <c r="A37" s="14"/>
      <c r="B37" s="439">
        <v>1</v>
      </c>
      <c r="C37" s="486"/>
      <c r="D37" s="442"/>
      <c r="E37" s="480"/>
      <c r="F37" s="437"/>
      <c r="G37" s="437"/>
      <c r="H37" s="437"/>
      <c r="I37" s="437"/>
      <c r="J37" s="437"/>
      <c r="K37" s="437"/>
      <c r="L37" s="437"/>
      <c r="M37" s="437"/>
      <c r="N37" s="437"/>
      <c r="O37" s="464"/>
      <c r="Q37" s="493"/>
    </row>
    <row r="38" spans="1:17" s="440" customFormat="1" ht="12" hidden="1" customHeight="1">
      <c r="A38" s="438">
        <v>1</v>
      </c>
      <c r="B38" s="439">
        <v>2</v>
      </c>
      <c r="C38" s="441"/>
      <c r="D38" s="442"/>
      <c r="E38" s="480"/>
      <c r="F38" s="437"/>
      <c r="G38" s="437"/>
      <c r="H38" s="437"/>
      <c r="I38" s="437"/>
      <c r="J38" s="437"/>
      <c r="K38" s="437"/>
      <c r="L38" s="437"/>
      <c r="M38" s="437"/>
      <c r="N38" s="437"/>
      <c r="O38" s="464"/>
      <c r="Q38" s="493"/>
    </row>
    <row r="39" spans="1:17" s="440" customFormat="1" ht="12" hidden="1" customHeight="1">
      <c r="A39" s="438"/>
      <c r="B39" s="439" t="s">
        <v>6</v>
      </c>
      <c r="C39" s="474"/>
      <c r="D39" s="442"/>
      <c r="E39" s="480"/>
      <c r="F39" s="437"/>
      <c r="G39" s="437"/>
      <c r="H39" s="437"/>
      <c r="I39" s="437"/>
      <c r="J39" s="437"/>
      <c r="K39" s="437"/>
      <c r="L39" s="437"/>
      <c r="M39" s="437"/>
      <c r="N39" s="437"/>
      <c r="O39" s="464"/>
      <c r="Q39" s="493"/>
    </row>
    <row r="40" spans="1:17" ht="12" hidden="1" customHeight="1">
      <c r="A40" s="14"/>
      <c r="B40" s="534" t="s">
        <v>701</v>
      </c>
      <c r="C40" s="1267" t="s">
        <v>862</v>
      </c>
      <c r="D40" s="1267"/>
      <c r="E40" s="1268"/>
      <c r="F40" s="446">
        <f ca="1">SUM(F37:OFFSET(SumaGBV,-1,4))</f>
        <v>0</v>
      </c>
      <c r="G40" s="446">
        <f ca="1">SUM(G37:OFFSET(SumaGBV,-1,5))</f>
        <v>0</v>
      </c>
      <c r="H40" s="446">
        <f ca="1">SUM(H37:OFFSET(SumaGBV,-1,6))</f>
        <v>0</v>
      </c>
      <c r="I40" s="446">
        <f ca="1">SUM(I37:OFFSET(SumaGBV,-1,7))</f>
        <v>0</v>
      </c>
      <c r="J40" s="446">
        <f ca="1">SUM(J37:OFFSET(SumaGBV,-1,8))</f>
        <v>0</v>
      </c>
      <c r="K40" s="446">
        <f ca="1">SUM(K37:OFFSET(SumaGBV,-1,9))</f>
        <v>0</v>
      </c>
      <c r="L40" s="446">
        <f ca="1">SUM(L37:OFFSET(SumaGBV,-1,10))</f>
        <v>0</v>
      </c>
      <c r="M40" s="446">
        <f ca="1">SUM(M37:OFFSET(SumaGBV,-1,11))</f>
        <v>0</v>
      </c>
      <c r="N40" s="446">
        <f ca="1">SUM(N37:OFFSET(SumaGBV,-1,12))</f>
        <v>0</v>
      </c>
      <c r="O40" s="487"/>
      <c r="Q40" s="493"/>
    </row>
    <row r="41" spans="1:17" ht="12" hidden="1" customHeight="1">
      <c r="A41" s="14"/>
      <c r="B41" s="533" t="s">
        <v>863</v>
      </c>
      <c r="C41" s="1269"/>
      <c r="D41" s="1270"/>
      <c r="E41" s="1270"/>
      <c r="F41" s="1270"/>
      <c r="G41" s="1270"/>
      <c r="H41" s="1270"/>
      <c r="I41" s="1270"/>
      <c r="J41" s="1270"/>
      <c r="K41" s="1270"/>
      <c r="L41" s="1270"/>
      <c r="M41" s="1270"/>
      <c r="N41" s="1270"/>
      <c r="O41" s="1271"/>
      <c r="Q41" s="498"/>
    </row>
    <row r="42" spans="1:17" ht="12" hidden="1" customHeight="1">
      <c r="A42" s="14"/>
      <c r="B42" s="439">
        <v>1</v>
      </c>
      <c r="C42" s="486"/>
      <c r="D42" s="442"/>
      <c r="E42" s="480"/>
      <c r="F42" s="437"/>
      <c r="G42" s="437"/>
      <c r="H42" s="437"/>
      <c r="I42" s="437"/>
      <c r="J42" s="437"/>
      <c r="K42" s="437"/>
      <c r="L42" s="437"/>
      <c r="M42" s="437"/>
      <c r="N42" s="437"/>
      <c r="O42" s="464"/>
      <c r="Q42" s="493"/>
    </row>
    <row r="43" spans="1:17" s="440" customFormat="1" ht="12" hidden="1" customHeight="1">
      <c r="A43" s="438">
        <v>1</v>
      </c>
      <c r="B43" s="439">
        <v>2</v>
      </c>
      <c r="C43" s="441"/>
      <c r="D43" s="442"/>
      <c r="E43" s="480"/>
      <c r="F43" s="437"/>
      <c r="G43" s="437"/>
      <c r="H43" s="437"/>
      <c r="I43" s="437"/>
      <c r="J43" s="437"/>
      <c r="K43" s="437"/>
      <c r="L43" s="437"/>
      <c r="M43" s="437"/>
      <c r="N43" s="437"/>
      <c r="O43" s="464"/>
      <c r="Q43" s="493"/>
    </row>
    <row r="44" spans="1:17" s="440" customFormat="1" ht="12" hidden="1" customHeight="1">
      <c r="A44" s="438"/>
      <c r="B44" s="439" t="s">
        <v>6</v>
      </c>
      <c r="C44" s="474"/>
      <c r="D44" s="442"/>
      <c r="E44" s="480"/>
      <c r="F44" s="437"/>
      <c r="G44" s="437"/>
      <c r="H44" s="437"/>
      <c r="I44" s="437"/>
      <c r="J44" s="437"/>
      <c r="K44" s="437"/>
      <c r="L44" s="437"/>
      <c r="M44" s="437"/>
      <c r="N44" s="437"/>
      <c r="O44" s="464"/>
      <c r="Q44" s="493"/>
    </row>
    <row r="45" spans="1:17" ht="12" hidden="1" customHeight="1">
      <c r="A45" s="14"/>
      <c r="B45" s="534" t="s">
        <v>701</v>
      </c>
      <c r="C45" s="1267" t="s">
        <v>863</v>
      </c>
      <c r="D45" s="1267"/>
      <c r="E45" s="1268"/>
      <c r="F45" s="446">
        <f ca="1">SUM(F42:OFFSET(SumaHBV,-1,4))</f>
        <v>0</v>
      </c>
      <c r="G45" s="446">
        <f ca="1">SUM(G42:OFFSET(SumaHBV,-1,5))</f>
        <v>0</v>
      </c>
      <c r="H45" s="446">
        <f ca="1">SUM(H42:OFFSET(SumaHBV,-1,6))</f>
        <v>0</v>
      </c>
      <c r="I45" s="446">
        <f ca="1">SUM(I42:OFFSET(SumaHBV,-1,7))</f>
        <v>0</v>
      </c>
      <c r="J45" s="446">
        <f ca="1">SUM(J42:OFFSET(SumaHBV,-1,8))</f>
        <v>0</v>
      </c>
      <c r="K45" s="446">
        <f ca="1">SUM(K42:OFFSET(SumaHBV,-1,9))</f>
        <v>0</v>
      </c>
      <c r="L45" s="446">
        <f ca="1">SUM(L42:OFFSET(SumaHBV,-1,10))</f>
        <v>0</v>
      </c>
      <c r="M45" s="446">
        <f ca="1">SUM(M42:OFFSET(SumaHBV,-1,11))</f>
        <v>0</v>
      </c>
      <c r="N45" s="446">
        <f ca="1">SUM(N42:OFFSET(SumaHBV,-1,12))</f>
        <v>0</v>
      </c>
      <c r="O45" s="487"/>
      <c r="Q45" s="493"/>
    </row>
    <row r="46" spans="1:17" ht="12" hidden="1" customHeight="1">
      <c r="A46" s="14"/>
      <c r="B46" s="533" t="s">
        <v>103</v>
      </c>
      <c r="C46" s="1269"/>
      <c r="D46" s="1270"/>
      <c r="E46" s="1270"/>
      <c r="F46" s="1270"/>
      <c r="G46" s="1270"/>
      <c r="H46" s="1270"/>
      <c r="I46" s="1270"/>
      <c r="J46" s="1270"/>
      <c r="K46" s="1270"/>
      <c r="L46" s="1270"/>
      <c r="M46" s="1270"/>
      <c r="N46" s="1270"/>
      <c r="O46" s="1271"/>
      <c r="Q46" s="498"/>
    </row>
    <row r="47" spans="1:17" ht="12" hidden="1" customHeight="1">
      <c r="A47" s="14"/>
      <c r="B47" s="439">
        <v>1</v>
      </c>
      <c r="C47" s="486"/>
      <c r="D47" s="442"/>
      <c r="E47" s="480"/>
      <c r="F47" s="437"/>
      <c r="G47" s="437"/>
      <c r="H47" s="437"/>
      <c r="I47" s="437"/>
      <c r="J47" s="437"/>
      <c r="K47" s="437"/>
      <c r="L47" s="437"/>
      <c r="M47" s="437"/>
      <c r="N47" s="437"/>
      <c r="O47" s="464"/>
      <c r="Q47" s="493"/>
    </row>
    <row r="48" spans="1:17" s="440" customFormat="1" ht="12" hidden="1" customHeight="1">
      <c r="A48" s="438">
        <v>1</v>
      </c>
      <c r="B48" s="439">
        <v>2</v>
      </c>
      <c r="C48" s="441"/>
      <c r="D48" s="442"/>
      <c r="E48" s="480"/>
      <c r="F48" s="437"/>
      <c r="G48" s="437"/>
      <c r="H48" s="437"/>
      <c r="I48" s="437"/>
      <c r="J48" s="437"/>
      <c r="K48" s="437"/>
      <c r="L48" s="437"/>
      <c r="M48" s="437"/>
      <c r="N48" s="437"/>
      <c r="O48" s="464"/>
      <c r="Q48" s="493"/>
    </row>
    <row r="49" spans="1:17" s="440" customFormat="1" ht="12" hidden="1" customHeight="1">
      <c r="A49" s="438"/>
      <c r="B49" s="439" t="s">
        <v>6</v>
      </c>
      <c r="C49" s="474"/>
      <c r="D49" s="442"/>
      <c r="E49" s="480"/>
      <c r="F49" s="437"/>
      <c r="G49" s="437"/>
      <c r="H49" s="437"/>
      <c r="I49" s="437"/>
      <c r="J49" s="437"/>
      <c r="K49" s="437"/>
      <c r="L49" s="437"/>
      <c r="M49" s="437"/>
      <c r="N49" s="437"/>
      <c r="O49" s="464"/>
      <c r="Q49" s="493"/>
    </row>
    <row r="50" spans="1:17" ht="12" hidden="1" customHeight="1">
      <c r="A50" s="14"/>
      <c r="B50" s="534" t="s">
        <v>701</v>
      </c>
      <c r="C50" s="1267" t="s">
        <v>103</v>
      </c>
      <c r="D50" s="1267"/>
      <c r="E50" s="1268"/>
      <c r="F50" s="446">
        <f ca="1">SUM(F47:OFFSET(SumaimBV,-1,4))</f>
        <v>0</v>
      </c>
      <c r="G50" s="446">
        <f ca="1">SUM(G47:OFFSET(SumaimBV,-1,5))</f>
        <v>0</v>
      </c>
      <c r="H50" s="446">
        <f ca="1">SUM(H47:OFFSET(SumaimBV,-1,6))</f>
        <v>0</v>
      </c>
      <c r="I50" s="446">
        <f ca="1">SUM(I47:OFFSET(SumaimBV,-1,7))</f>
        <v>0</v>
      </c>
      <c r="J50" s="446">
        <f ca="1">SUM(J47:OFFSET(SumaimBV,-1,8))</f>
        <v>0</v>
      </c>
      <c r="K50" s="446">
        <f ca="1">SUM(K47:OFFSET(SumaimBV,-1,9))</f>
        <v>0</v>
      </c>
      <c r="L50" s="446">
        <f ca="1">SUM(L47:OFFSET(SumaimBV,-1,10))</f>
        <v>0</v>
      </c>
      <c r="M50" s="446">
        <f ca="1">SUM(M47:OFFSET(SumaimBV,-1,11))</f>
        <v>0</v>
      </c>
      <c r="N50" s="446">
        <f ca="1">SUM(N47:OFFSET(SumaimBV,-1,12))</f>
        <v>0</v>
      </c>
      <c r="O50" s="487"/>
      <c r="Q50" s="493"/>
    </row>
    <row r="51" spans="1:17" ht="12" hidden="1" customHeight="1">
      <c r="A51" s="14"/>
      <c r="B51" s="533" t="s">
        <v>864</v>
      </c>
      <c r="C51" s="1269"/>
      <c r="D51" s="1270"/>
      <c r="E51" s="1270"/>
      <c r="F51" s="1270"/>
      <c r="G51" s="1270"/>
      <c r="H51" s="1270"/>
      <c r="I51" s="1270"/>
      <c r="J51" s="1270"/>
      <c r="K51" s="1270"/>
      <c r="L51" s="1270"/>
      <c r="M51" s="1270"/>
      <c r="N51" s="1270"/>
      <c r="O51" s="1271"/>
      <c r="Q51" s="498"/>
    </row>
    <row r="52" spans="1:17" ht="12" hidden="1" customHeight="1">
      <c r="A52" s="14"/>
      <c r="B52" s="439">
        <v>1</v>
      </c>
      <c r="C52" s="486"/>
      <c r="D52" s="442"/>
      <c r="E52" s="480"/>
      <c r="F52" s="437"/>
      <c r="G52" s="437"/>
      <c r="H52" s="437"/>
      <c r="I52" s="437"/>
      <c r="J52" s="437"/>
      <c r="K52" s="437"/>
      <c r="L52" s="437"/>
      <c r="M52" s="437"/>
      <c r="N52" s="437"/>
      <c r="O52" s="464"/>
      <c r="Q52" s="493"/>
    </row>
    <row r="53" spans="1:17" s="440" customFormat="1" ht="12" hidden="1" customHeight="1">
      <c r="A53" s="438">
        <v>1</v>
      </c>
      <c r="B53" s="439">
        <v>2</v>
      </c>
      <c r="C53" s="441"/>
      <c r="D53" s="442"/>
      <c r="E53" s="480"/>
      <c r="F53" s="437"/>
      <c r="G53" s="437"/>
      <c r="H53" s="437"/>
      <c r="I53" s="437"/>
      <c r="J53" s="437"/>
      <c r="K53" s="437"/>
      <c r="L53" s="437"/>
      <c r="M53" s="437"/>
      <c r="N53" s="437"/>
      <c r="O53" s="464"/>
      <c r="Q53" s="493"/>
    </row>
    <row r="54" spans="1:17" s="440" customFormat="1" ht="12" hidden="1" customHeight="1">
      <c r="A54" s="438"/>
      <c r="B54" s="439" t="s">
        <v>6</v>
      </c>
      <c r="C54" s="474"/>
      <c r="D54" s="442"/>
      <c r="E54" s="480"/>
      <c r="F54" s="437"/>
      <c r="G54" s="437"/>
      <c r="H54" s="437"/>
      <c r="I54" s="437"/>
      <c r="J54" s="437"/>
      <c r="K54" s="437"/>
      <c r="L54" s="437"/>
      <c r="M54" s="437"/>
      <c r="N54" s="437"/>
      <c r="O54" s="464"/>
      <c r="Q54" s="493"/>
    </row>
    <row r="55" spans="1:17" ht="12" hidden="1" customHeight="1">
      <c r="A55" s="14"/>
      <c r="B55" s="534" t="s">
        <v>701</v>
      </c>
      <c r="C55" s="1267" t="s">
        <v>864</v>
      </c>
      <c r="D55" s="1267"/>
      <c r="E55" s="1268"/>
      <c r="F55" s="446">
        <f ca="1">SUM(F52:OFFSET(SumaJBV,-1,4))</f>
        <v>0</v>
      </c>
      <c r="G55" s="446">
        <f ca="1">SUM(G52:OFFSET(SumaJBV,-1,5))</f>
        <v>0</v>
      </c>
      <c r="H55" s="446">
        <f ca="1">SUM(H52:OFFSET(SumaJBV,-1,6))</f>
        <v>0</v>
      </c>
      <c r="I55" s="446">
        <f ca="1">SUM(I52:OFFSET(SumaJBV,-1,7))</f>
        <v>0</v>
      </c>
      <c r="J55" s="446">
        <f ca="1">SUM(J52:OFFSET(SumaJBV,-1,8))</f>
        <v>0</v>
      </c>
      <c r="K55" s="446">
        <f ca="1">SUM(K52:OFFSET(SumaJBV,-1,9))</f>
        <v>0</v>
      </c>
      <c r="L55" s="446">
        <f ca="1">SUM(L52:OFFSET(SumaJBV,-1,10))</f>
        <v>0</v>
      </c>
      <c r="M55" s="446">
        <f ca="1">SUM(M52:OFFSET(SumaJBV,-1,11))</f>
        <v>0</v>
      </c>
      <c r="N55" s="446">
        <f ca="1">SUM(N52:OFFSET(SumaJBV,-1,12))</f>
        <v>0</v>
      </c>
      <c r="O55" s="487"/>
      <c r="Q55" s="493"/>
    </row>
    <row r="56" spans="1:17" ht="12" customHeight="1">
      <c r="A56" s="14"/>
      <c r="B56" s="1285" t="s">
        <v>865</v>
      </c>
      <c r="C56" s="1285"/>
      <c r="D56" s="1286"/>
      <c r="E56" s="1286"/>
      <c r="F56" s="446">
        <f ca="1">SUM(OFFSET(SumaABV,0,4),OFFSET(SumaBBV,0,4),OFFSET(SumaCBV,0,4),OFFSET(SumaDBV,0,4),OFFSET(SumaEBV,0,4),OFFSET(SumaFBV,0,4),OFFSET(SumaGBV,0,4),OFFSET(SumaHBV,0,4),OFFSET(SumaimBV,0,4),OFFSET(SumaJBV,0,4))</f>
        <v>0</v>
      </c>
      <c r="G56" s="446">
        <f ca="1">SUM(OFFSET(SumaABV,0,5),OFFSET(SumaBBV,0,5),OFFSET(SumaCBV,0,5),OFFSET(SumaDBV,0,5),OFFSET(SumaEBV,0,5),OFFSET(SumaFBV,0,5),OFFSET(SumaGBV,0,5),OFFSET(SumaHBV,0,5),OFFSET(SumaimBV,0,5),OFFSET(SumaJBV,0,5))</f>
        <v>0</v>
      </c>
      <c r="H56" s="446">
        <f ca="1">SUM(OFFSET(SumaABV,0,6),OFFSET(SumaBBV,0,6),OFFSET(SumaCBV,0,6),OFFSET(SumaDBV,0,6),OFFSET(SumaEBV,0,6),OFFSET(SumaFBV,0,6),OFFSET(SumaGBV,0,6),OFFSET(SumaHBV,0,6),OFFSET(SumaimBV,0,6),OFFSET(SumaJBV,0,6))</f>
        <v>0</v>
      </c>
      <c r="I56" s="446">
        <f ca="1">SUM(OFFSET(SumaABV,0,7),OFFSET(SumaBBV,0,7),OFFSET(SumaCBV,0,7),OFFSET(SumaDBV,0,7),OFFSET(SumaEBV,0,7),OFFSET(SumaFBV,0,7),OFFSET(SumaGBV,0,7),OFFSET(SumaHBV,0,7),OFFSET(SumaimBV,0,7),OFFSET(SumaJBV,0,7))</f>
        <v>0</v>
      </c>
      <c r="J56" s="446">
        <f ca="1">SUM(OFFSET(SumaABV,0,8),OFFSET(SumaBBV,0,8),OFFSET(SumaCBV,0,8),OFFSET(SumaDBV,0,8),OFFSET(SumaEBV,0,8),OFFSET(SumaFBV,0,8),OFFSET(SumaGBV,0,8),OFFSET(SumaHBV,0,8),OFFSET(SumaimBV,0,8),OFFSET(SumaJBV,0,8))</f>
        <v>0</v>
      </c>
      <c r="K56" s="446">
        <f ca="1">SUM(OFFSET(SumaABV,0,9),OFFSET(SumaBBV,0,9),OFFSET(SumaCBV,0,9),OFFSET(SumaDBV,0,9),OFFSET(SumaEBV,0,9),OFFSET(SumaFBV,0,9),OFFSET(SumaGBV,0,9),OFFSET(SumaHBV,0,9),OFFSET(SumaimBV,0,9),OFFSET(SumaJBV,0,9))</f>
        <v>0</v>
      </c>
      <c r="L56" s="446">
        <f ca="1">SUM(OFFSET(SumaABV,0,10),OFFSET(SumaBBV,0,10),OFFSET(SumaCBV,0,10),OFFSET(SumaDBV,0,10),OFFSET(SumaEBV,0,10),OFFSET(SumaFBV,0,10),OFFSET(SumaGBV,0,10),OFFSET(SumaHBV,0,10),OFFSET(SumaimBV,0,10),OFFSET(SumaJBV,0,10))</f>
        <v>0</v>
      </c>
      <c r="M56" s="446">
        <f ca="1">SUM(OFFSET(SumaABV,0,11),OFFSET(SumaBBV,0,11),OFFSET(SumaCBV,0,11),OFFSET(SumaDBV,0,11),OFFSET(SumaEBV,0,11),OFFSET(SumaFBV,0,11),OFFSET(SumaGBV,0,11),OFFSET(SumaHBV,0,11),OFFSET(SumaimBV,0,11),OFFSET(SumaJBV,0,11))</f>
        <v>0</v>
      </c>
      <c r="N56" s="446">
        <f ca="1">SUM(OFFSET(SumaABV,0,12),OFFSET(SumaBBV,0,12),OFFSET(SumaCBV,0,12),OFFSET(SumaDBV,0,12),OFFSET(SumaEBV,0,12),OFFSET(SumaFBV,0,12),OFFSET(SumaGBV,0,12),OFFSET(SumaHBV,0,12),OFFSET(SumaimBV,0,12),OFFSET(SumaJBV,0,12))</f>
        <v>0</v>
      </c>
      <c r="O56" s="487"/>
      <c r="Q56" s="493"/>
    </row>
    <row r="57" spans="1:17" ht="12" customHeight="1">
      <c r="A57" s="14"/>
      <c r="B57" s="360" t="s">
        <v>644</v>
      </c>
      <c r="C57" s="1287" t="s">
        <v>425</v>
      </c>
      <c r="D57" s="1288"/>
      <c r="E57" s="1288"/>
      <c r="F57" s="1288"/>
      <c r="G57" s="1288"/>
      <c r="H57" s="1288"/>
      <c r="I57" s="1288"/>
      <c r="J57" s="1288"/>
      <c r="K57" s="1288"/>
      <c r="L57" s="1288"/>
      <c r="M57" s="1288"/>
      <c r="N57" s="1288"/>
      <c r="O57" s="1289"/>
      <c r="Q57" s="493"/>
    </row>
    <row r="58" spans="1:17" ht="12" customHeight="1">
      <c r="A58" s="14"/>
      <c r="B58" s="360" t="s">
        <v>166</v>
      </c>
      <c r="C58" s="1281" t="s">
        <v>571</v>
      </c>
      <c r="D58" s="1282"/>
      <c r="E58" s="1282"/>
      <c r="F58" s="1282"/>
      <c r="G58" s="1282"/>
      <c r="H58" s="1282"/>
      <c r="I58" s="1282"/>
      <c r="J58" s="1282"/>
      <c r="K58" s="1282"/>
      <c r="L58" s="1282"/>
      <c r="M58" s="1282"/>
      <c r="N58" s="1282"/>
      <c r="O58" s="1283"/>
      <c r="Q58" s="493"/>
    </row>
    <row r="59" spans="1:17" ht="12" customHeight="1">
      <c r="A59" s="14"/>
      <c r="B59" s="439" t="s">
        <v>3</v>
      </c>
      <c r="C59" s="442"/>
      <c r="D59" s="442"/>
      <c r="E59" s="480"/>
      <c r="F59" s="437"/>
      <c r="G59" s="437"/>
      <c r="H59" s="437"/>
      <c r="I59" s="437"/>
      <c r="J59" s="437"/>
      <c r="K59" s="437"/>
      <c r="L59" s="437"/>
      <c r="M59" s="437"/>
      <c r="N59" s="437"/>
      <c r="O59" s="464"/>
    </row>
    <row r="60" spans="1:17" ht="12" customHeight="1">
      <c r="A60" s="14"/>
      <c r="B60" s="439" t="s">
        <v>195</v>
      </c>
      <c r="C60" s="442"/>
      <c r="D60" s="442"/>
      <c r="E60" s="480"/>
      <c r="F60" s="437"/>
      <c r="G60" s="437"/>
      <c r="H60" s="437"/>
      <c r="I60" s="437"/>
      <c r="J60" s="437"/>
      <c r="K60" s="437"/>
      <c r="L60" s="437"/>
      <c r="M60" s="437"/>
      <c r="N60" s="437"/>
      <c r="O60" s="464"/>
    </row>
    <row r="61" spans="1:17" s="440" customFormat="1" ht="12" customHeight="1">
      <c r="A61" s="438"/>
      <c r="B61" s="439" t="s">
        <v>6</v>
      </c>
      <c r="C61" s="442"/>
      <c r="D61" s="442"/>
      <c r="E61" s="480"/>
      <c r="F61" s="437"/>
      <c r="G61" s="437"/>
      <c r="H61" s="437"/>
      <c r="I61" s="437"/>
      <c r="J61" s="437"/>
      <c r="K61" s="437"/>
      <c r="L61" s="437"/>
      <c r="M61" s="437"/>
      <c r="N61" s="437"/>
      <c r="O61" s="464"/>
    </row>
    <row r="62" spans="1:17" ht="12" customHeight="1">
      <c r="A62" s="14"/>
      <c r="B62" s="1290" t="s">
        <v>167</v>
      </c>
      <c r="C62" s="1290"/>
      <c r="D62" s="1290"/>
      <c r="E62" s="1290"/>
      <c r="F62" s="446">
        <f ca="1">SUM(F59:OFFSET(SumaII_IBV,-1,4))</f>
        <v>0</v>
      </c>
      <c r="G62" s="446">
        <f ca="1">SUM(G59:OFFSET(SumaII_IBV,-1,5))</f>
        <v>0</v>
      </c>
      <c r="H62" s="446">
        <f ca="1">SUM(H59:OFFSET(SumaII_IBV,-1,6))</f>
        <v>0</v>
      </c>
      <c r="I62" s="446">
        <f ca="1">SUM(I59:OFFSET(SumaII_IBV,-1,7))</f>
        <v>0</v>
      </c>
      <c r="J62" s="446">
        <f ca="1">SUM(J59:OFFSET(SumaII_IBV,-1,8))</f>
        <v>0</v>
      </c>
      <c r="K62" s="446">
        <f ca="1">SUM(K59:OFFSET(SumaII_IBV,-1,9))</f>
        <v>0</v>
      </c>
      <c r="L62" s="446">
        <f ca="1">SUM(L59:OFFSET(SumaII_IBV,-1,10))</f>
        <v>0</v>
      </c>
      <c r="M62" s="446">
        <f ca="1">SUM(M59:OFFSET(SumaII_IBV,-1,11))</f>
        <v>0</v>
      </c>
      <c r="N62" s="446">
        <f ca="1">SUM(N59:OFFSET(SumaII_IBV,-1,12))</f>
        <v>0</v>
      </c>
      <c r="O62" s="487"/>
    </row>
    <row r="63" spans="1:17" ht="12" customHeight="1">
      <c r="A63" s="14"/>
      <c r="B63" s="360" t="s">
        <v>104</v>
      </c>
      <c r="C63" s="1281" t="s">
        <v>572</v>
      </c>
      <c r="D63" s="1282"/>
      <c r="E63" s="1282"/>
      <c r="F63" s="1282"/>
      <c r="G63" s="1282"/>
      <c r="H63" s="1282"/>
      <c r="I63" s="1282"/>
      <c r="J63" s="1282"/>
      <c r="K63" s="1282"/>
      <c r="L63" s="1282"/>
      <c r="M63" s="1282"/>
      <c r="N63" s="1282"/>
      <c r="O63" s="1283"/>
    </row>
    <row r="64" spans="1:17" ht="12" customHeight="1">
      <c r="A64" s="14"/>
      <c r="B64" s="439" t="s">
        <v>3</v>
      </c>
      <c r="C64" s="442"/>
      <c r="D64" s="442"/>
      <c r="E64" s="480"/>
      <c r="F64" s="437"/>
      <c r="G64" s="437"/>
      <c r="H64" s="437"/>
      <c r="I64" s="437"/>
      <c r="J64" s="437"/>
      <c r="K64" s="437"/>
      <c r="L64" s="437"/>
      <c r="M64" s="437"/>
      <c r="N64" s="437"/>
      <c r="O64" s="464"/>
    </row>
    <row r="65" spans="1:15" ht="12" customHeight="1">
      <c r="A65" s="14"/>
      <c r="B65" s="439" t="s">
        <v>195</v>
      </c>
      <c r="C65" s="442"/>
      <c r="D65" s="442"/>
      <c r="E65" s="480"/>
      <c r="F65" s="437"/>
      <c r="G65" s="437"/>
      <c r="H65" s="437"/>
      <c r="I65" s="437"/>
      <c r="J65" s="437"/>
      <c r="K65" s="437"/>
      <c r="L65" s="437"/>
      <c r="M65" s="437"/>
      <c r="N65" s="437"/>
      <c r="O65" s="464"/>
    </row>
    <row r="66" spans="1:15" s="440" customFormat="1" ht="12" customHeight="1">
      <c r="A66" s="438"/>
      <c r="B66" s="439" t="s">
        <v>6</v>
      </c>
      <c r="C66" s="442"/>
      <c r="D66" s="442"/>
      <c r="E66" s="480"/>
      <c r="F66" s="437"/>
      <c r="G66" s="437"/>
      <c r="H66" s="437"/>
      <c r="I66" s="437"/>
      <c r="J66" s="437"/>
      <c r="K66" s="437"/>
      <c r="L66" s="437"/>
      <c r="M66" s="437"/>
      <c r="N66" s="437"/>
      <c r="O66" s="464"/>
    </row>
    <row r="67" spans="1:15" ht="12" customHeight="1">
      <c r="A67" s="14"/>
      <c r="B67" s="1290" t="s">
        <v>194</v>
      </c>
      <c r="C67" s="1290"/>
      <c r="D67" s="1290"/>
      <c r="E67" s="1290"/>
      <c r="F67" s="446">
        <f ca="1">SUM(F64:OFFSET(SumaII_IIBV,-1,4))</f>
        <v>0</v>
      </c>
      <c r="G67" s="446">
        <f ca="1">SUM(G64:OFFSET(SumaII_IIBV,-1,5))</f>
        <v>0</v>
      </c>
      <c r="H67" s="446">
        <f ca="1">SUM(H64:OFFSET(SumaII_IIBV,-1,6))</f>
        <v>0</v>
      </c>
      <c r="I67" s="446">
        <f ca="1">SUM(I64:OFFSET(SumaII_IIBV,-1,7))</f>
        <v>0</v>
      </c>
      <c r="J67" s="446">
        <f ca="1">SUM(J64:OFFSET(SumaII_IIBV,-1,8))</f>
        <v>0</v>
      </c>
      <c r="K67" s="446">
        <f ca="1">SUM(K64:OFFSET(SumaII_IIBV,-1,9))</f>
        <v>0</v>
      </c>
      <c r="L67" s="446">
        <f ca="1">SUM(L64:OFFSET(SumaII_IIBV,-1,10))</f>
        <v>0</v>
      </c>
      <c r="M67" s="446">
        <f ca="1">SUM(M64:OFFSET(SumaII_IIBV,-1,11))</f>
        <v>0</v>
      </c>
      <c r="N67" s="446">
        <f ca="1">SUM(N64:OFFSET(SumaII_IIBV,-1,12))</f>
        <v>0</v>
      </c>
      <c r="O67" s="487"/>
    </row>
    <row r="68" spans="1:15" ht="12" customHeight="1">
      <c r="A68" s="14"/>
      <c r="B68" s="360" t="s">
        <v>573</v>
      </c>
      <c r="C68" s="1281" t="s">
        <v>699</v>
      </c>
      <c r="D68" s="1282"/>
      <c r="E68" s="1282"/>
      <c r="F68" s="1282"/>
      <c r="G68" s="1282"/>
      <c r="H68" s="1282"/>
      <c r="I68" s="1282"/>
      <c r="J68" s="1282"/>
      <c r="K68" s="1282"/>
      <c r="L68" s="1282"/>
      <c r="M68" s="1282"/>
      <c r="N68" s="1282"/>
      <c r="O68" s="1283"/>
    </row>
    <row r="69" spans="1:15" ht="12" customHeight="1">
      <c r="A69" s="14"/>
      <c r="B69" s="439" t="s">
        <v>3</v>
      </c>
      <c r="C69" s="442"/>
      <c r="D69" s="442"/>
      <c r="E69" s="480"/>
      <c r="F69" s="437"/>
      <c r="G69" s="437"/>
      <c r="H69" s="437"/>
      <c r="I69" s="437"/>
      <c r="J69" s="437"/>
      <c r="K69" s="437"/>
      <c r="L69" s="437"/>
      <c r="M69" s="437"/>
      <c r="N69" s="437"/>
      <c r="O69" s="464"/>
    </row>
    <row r="70" spans="1:15" ht="12" customHeight="1">
      <c r="A70" s="14"/>
      <c r="B70" s="439" t="s">
        <v>195</v>
      </c>
      <c r="C70" s="442"/>
      <c r="D70" s="442"/>
      <c r="E70" s="480"/>
      <c r="F70" s="437"/>
      <c r="G70" s="437"/>
      <c r="H70" s="437"/>
      <c r="I70" s="437"/>
      <c r="J70" s="437"/>
      <c r="K70" s="437"/>
      <c r="L70" s="437"/>
      <c r="M70" s="437"/>
      <c r="N70" s="437"/>
      <c r="O70" s="464"/>
    </row>
    <row r="71" spans="1:15" s="440" customFormat="1" ht="12" customHeight="1">
      <c r="A71" s="438"/>
      <c r="B71" s="439" t="s">
        <v>6</v>
      </c>
      <c r="C71" s="442"/>
      <c r="D71" s="442"/>
      <c r="E71" s="480"/>
      <c r="F71" s="437"/>
      <c r="G71" s="437"/>
      <c r="H71" s="437"/>
      <c r="I71" s="437"/>
      <c r="J71" s="437"/>
      <c r="K71" s="437"/>
      <c r="L71" s="437"/>
      <c r="M71" s="437"/>
      <c r="N71" s="437"/>
      <c r="O71" s="464"/>
    </row>
    <row r="72" spans="1:15" ht="12" customHeight="1">
      <c r="A72" s="14"/>
      <c r="B72" s="1280" t="s">
        <v>574</v>
      </c>
      <c r="C72" s="1280"/>
      <c r="D72" s="1280"/>
      <c r="E72" s="1280"/>
      <c r="F72" s="446">
        <f ca="1">SUM(F69:OFFSET(SumaII_IIIBV,-1,4))</f>
        <v>0</v>
      </c>
      <c r="G72" s="446">
        <f ca="1">SUM(G69:OFFSET(SumaII_IIIBV,-1,5))</f>
        <v>0</v>
      </c>
      <c r="H72" s="446">
        <f ca="1">SUM(H69:OFFSET(SumaII_IIIBV,-1,6))</f>
        <v>0</v>
      </c>
      <c r="I72" s="446">
        <f ca="1">SUM(I69:OFFSET(SumaII_IIIBV,-1,7))</f>
        <v>0</v>
      </c>
      <c r="J72" s="446">
        <f ca="1">SUM(J69:OFFSET(SumaII_IIIBV,-1,8))</f>
        <v>0</v>
      </c>
      <c r="K72" s="446">
        <f ca="1">SUM(K69:OFFSET(SumaII_IIIBV,-1,9))</f>
        <v>0</v>
      </c>
      <c r="L72" s="446">
        <f ca="1">SUM(L69:OFFSET(SumaII_IIIBV,-1,10))</f>
        <v>0</v>
      </c>
      <c r="M72" s="446">
        <f ca="1">SUM(M69:OFFSET(SumaII_IIIBV,-1,11))</f>
        <v>0</v>
      </c>
      <c r="N72" s="446">
        <f ca="1">SUM(N69:OFFSET(SumaII_IIIBV,-1,12))</f>
        <v>0</v>
      </c>
      <c r="O72" s="487"/>
    </row>
    <row r="73" spans="1:15" ht="12" customHeight="1">
      <c r="A73" s="14"/>
      <c r="B73" s="1280" t="s">
        <v>866</v>
      </c>
      <c r="C73" s="1280"/>
      <c r="D73" s="1280"/>
      <c r="E73" s="1280"/>
      <c r="F73" s="446">
        <f ca="1">SUM(OFFSET(SumaII_IBV,0,4),OFFSET(SumaII_IIBV,0,4),OFFSET(SumaII_IIIBV,0,4))</f>
        <v>0</v>
      </c>
      <c r="G73" s="446">
        <f ca="1">SUM(OFFSET(SumaII_IBV,0,5),OFFSET(SumaII_IIBV,0,5),OFFSET(SumaII_IIIBV,0,5))</f>
        <v>0</v>
      </c>
      <c r="H73" s="446">
        <f ca="1">SUM(OFFSET(SumaII_IBV,0,6),OFFSET(SumaII_IIBV,0,6),OFFSET(SumaII_IIIBV,0,6))</f>
        <v>0</v>
      </c>
      <c r="I73" s="446">
        <f ca="1">SUM(OFFSET(SumaII_IBV,0,7),OFFSET(SumaII_IIBV,0,7),OFFSET(SumaII_IIIBV,0,7))</f>
        <v>0</v>
      </c>
      <c r="J73" s="446">
        <f ca="1">SUM(OFFSET(SumaII_IBV,0,8),OFFSET(SumaII_IIBV,0,8),OFFSET(SumaII_IIIBV,0,8))</f>
        <v>0</v>
      </c>
      <c r="K73" s="446">
        <f ca="1">SUM(OFFSET(SumaII_IBV,0,9),OFFSET(SumaII_IIBV,0,9),OFFSET(SumaII_IIIBV,0,9))</f>
        <v>0</v>
      </c>
      <c r="L73" s="446">
        <f ca="1">SUM(OFFSET(SumaII_IBV,0,10),OFFSET(SumaII_IIBV,0,10),OFFSET(SumaII_IIIBV,0,10))</f>
        <v>0</v>
      </c>
      <c r="M73" s="446">
        <f ca="1">SUM(OFFSET(SumaII_IBV,0,11),OFFSET(SumaII_IIBV,0,11),OFFSET(SumaII_IIIBV,0,11))</f>
        <v>0</v>
      </c>
      <c r="N73" s="446">
        <f ca="1">SUM(OFFSET(SumaII_IBV,0,12),OFFSET(SumaII_IIBV,0,12),OFFSET(SumaII_IIIBV,0,12))</f>
        <v>0</v>
      </c>
      <c r="O73" s="487"/>
    </row>
    <row r="74" spans="1:15" ht="12" customHeight="1">
      <c r="A74" s="14"/>
      <c r="B74" s="435" t="s">
        <v>712</v>
      </c>
      <c r="C74" s="1292" t="s">
        <v>196</v>
      </c>
      <c r="D74" s="1293"/>
      <c r="E74" s="1293"/>
      <c r="F74" s="1293"/>
      <c r="G74" s="1293"/>
      <c r="H74" s="1293"/>
      <c r="I74" s="1293"/>
      <c r="J74" s="1293"/>
      <c r="K74" s="1293"/>
      <c r="L74" s="1293"/>
      <c r="M74" s="1293"/>
      <c r="N74" s="1293"/>
      <c r="O74" s="1294"/>
    </row>
    <row r="75" spans="1:15" ht="12" customHeight="1">
      <c r="A75" s="14"/>
      <c r="B75" s="439" t="s">
        <v>3</v>
      </c>
      <c r="C75" s="442"/>
      <c r="D75" s="442"/>
      <c r="E75" s="480"/>
      <c r="F75" s="437"/>
      <c r="G75" s="437"/>
      <c r="H75" s="437"/>
      <c r="I75" s="437"/>
      <c r="J75" s="437"/>
      <c r="K75" s="437"/>
      <c r="L75" s="437"/>
      <c r="M75" s="437"/>
      <c r="N75" s="437"/>
      <c r="O75" s="464"/>
    </row>
    <row r="76" spans="1:15" ht="12" customHeight="1">
      <c r="A76" s="14"/>
      <c r="B76" s="439" t="s">
        <v>195</v>
      </c>
      <c r="C76" s="442"/>
      <c r="D76" s="442"/>
      <c r="E76" s="480"/>
      <c r="F76" s="437"/>
      <c r="G76" s="437"/>
      <c r="H76" s="437"/>
      <c r="I76" s="437"/>
      <c r="J76" s="437"/>
      <c r="K76" s="437"/>
      <c r="L76" s="437"/>
      <c r="M76" s="437"/>
      <c r="N76" s="437"/>
      <c r="O76" s="464"/>
    </row>
    <row r="77" spans="1:15" s="440" customFormat="1" ht="12" customHeight="1">
      <c r="A77" s="438"/>
      <c r="B77" s="439" t="s">
        <v>6</v>
      </c>
      <c r="C77" s="443"/>
      <c r="D77" s="442"/>
      <c r="E77" s="480"/>
      <c r="F77" s="437"/>
      <c r="G77" s="437"/>
      <c r="H77" s="437"/>
      <c r="I77" s="437"/>
      <c r="J77" s="437"/>
      <c r="K77" s="437"/>
      <c r="L77" s="437"/>
      <c r="M77" s="437"/>
      <c r="N77" s="437"/>
      <c r="O77" s="464"/>
    </row>
    <row r="78" spans="1:15" ht="12" customHeight="1">
      <c r="A78" s="14"/>
      <c r="B78" s="1290" t="s">
        <v>867</v>
      </c>
      <c r="C78" s="1290"/>
      <c r="D78" s="1290"/>
      <c r="E78" s="1290"/>
      <c r="F78" s="446">
        <f ca="1">SUM(F75:OFFSET(SumaIIIBV,-1,4))</f>
        <v>0</v>
      </c>
      <c r="G78" s="446">
        <f ca="1">SUM(G75:OFFSET(SumaIIIBV,-1,5))</f>
        <v>0</v>
      </c>
      <c r="H78" s="446">
        <f ca="1">SUM(H75:OFFSET(SumaIIIBV,-1,6))</f>
        <v>0</v>
      </c>
      <c r="I78" s="446">
        <f ca="1">SUM(I75:OFFSET(SumaIIIBV,-1,7))</f>
        <v>0</v>
      </c>
      <c r="J78" s="446">
        <f ca="1">SUM(J75:OFFSET(SumaIIIBV,-1,8))</f>
        <v>0</v>
      </c>
      <c r="K78" s="446">
        <f ca="1">SUM(K75:OFFSET(SumaIIIBV,-1,9))</f>
        <v>0</v>
      </c>
      <c r="L78" s="446">
        <f ca="1">SUM(L75:OFFSET(SumaIIIBV,-1,10))</f>
        <v>0</v>
      </c>
      <c r="M78" s="446">
        <f ca="1">SUM(M75:OFFSET(SumaIIIBV,-1,11))</f>
        <v>0</v>
      </c>
      <c r="N78" s="446">
        <f ca="1">SUM(N75:OFFSET(SumaIIIBV,-1,12))</f>
        <v>0</v>
      </c>
      <c r="O78" s="487"/>
    </row>
    <row r="79" spans="1:15" ht="12" customHeight="1">
      <c r="A79" s="14"/>
      <c r="B79" s="435" t="s">
        <v>868</v>
      </c>
      <c r="C79" s="1290" t="s">
        <v>244</v>
      </c>
      <c r="D79" s="1295"/>
      <c r="E79" s="1295"/>
      <c r="F79" s="446">
        <f ca="1">SUM(OFFSET(SumaIBV,0,4),OFFSET(SumaIIBV,0,4),OFFSET(SumaIIIBV,0,4))</f>
        <v>0</v>
      </c>
      <c r="G79" s="446">
        <f ca="1">SUM(OFFSET(SumaIBV,0,5),OFFSET(SumaIIBV,0,5),OFFSET(SumaIIIBV,0,5))</f>
        <v>0</v>
      </c>
      <c r="H79" s="446">
        <f ca="1">SUM(OFFSET(SumaIBV,0,6),OFFSET(SumaIIBV,0,6),OFFSET(SumaIIIBV,0,6))</f>
        <v>0</v>
      </c>
      <c r="I79" s="446">
        <f ca="1">SUM(OFFSET(SumaIBV,0,7),OFFSET(SumaIIBV,0,7),OFFSET(SumaIIIBV,0,7))</f>
        <v>0</v>
      </c>
      <c r="J79" s="446">
        <f ca="1">SUM(OFFSET(SumaIBV,0,8),OFFSET(SumaIIBV,0,8),OFFSET(SumaIIIBV,0,8))</f>
        <v>0</v>
      </c>
      <c r="K79" s="446">
        <f ca="1">SUM(OFFSET(SumaIBV,0,9),OFFSET(SumaIIBV,0,9),OFFSET(SumaIIIBV,0,9))</f>
        <v>0</v>
      </c>
      <c r="L79" s="446">
        <f ca="1">SUM(OFFSET(SumaIBV,0,10),OFFSET(SumaIIBV,0,10),OFFSET(SumaIIIBV,0,10))</f>
        <v>0</v>
      </c>
      <c r="M79" s="446">
        <f ca="1">SUM(OFFSET(SumaIBV,0,11),OFFSET(SumaIIBV,0,11),OFFSET(SumaIIIBV,0,11))</f>
        <v>0</v>
      </c>
      <c r="N79" s="446">
        <f ca="1">SUM(OFFSET(SumaIBV,0,12),OFFSET(SumaIIBV,0,12),OFFSET(SumaIIIBV,0,12))</f>
        <v>0</v>
      </c>
      <c r="O79" s="487"/>
    </row>
    <row r="80" spans="1:15" ht="12" customHeight="1">
      <c r="A80" s="14"/>
      <c r="B80" s="435"/>
      <c r="C80" s="1281" t="s">
        <v>245</v>
      </c>
      <c r="D80" s="1282"/>
      <c r="E80" s="1282"/>
      <c r="F80" s="1282"/>
      <c r="G80" s="1282"/>
      <c r="H80" s="1282"/>
      <c r="I80" s="1282"/>
      <c r="J80" s="1282"/>
      <c r="K80" s="1282"/>
      <c r="L80" s="1282"/>
      <c r="M80" s="1282"/>
      <c r="N80" s="1282"/>
      <c r="O80" s="1283"/>
    </row>
    <row r="81" spans="1:17" ht="12" customHeight="1">
      <c r="A81" s="14"/>
      <c r="B81" s="444" t="s">
        <v>243</v>
      </c>
      <c r="C81" s="447" t="s">
        <v>696</v>
      </c>
      <c r="D81" s="465" t="s">
        <v>6</v>
      </c>
      <c r="E81" s="481"/>
      <c r="F81" s="446">
        <f ca="1">IF($D81&gt;0,SUMIF($O$7:OFFSET(SumaIIIBV,0,13),$D81,F$7:OFFSET(SumaIIIBV,0,4)),0)</f>
        <v>0</v>
      </c>
      <c r="G81" s="446">
        <f ca="1">IF($D81&gt;0,SUMIF($O$7:OFFSET(SumaIIIBV,0,13),$D81,G$7:OFFSET(SumaIIIBV,0,5)),0)</f>
        <v>0</v>
      </c>
      <c r="H81" s="446">
        <f ca="1">IF($D81&gt;0,SUMIF($O$7:OFFSET(SumaIIIBV,0,13),$D81,H$7:OFFSET(SumaIIIBV,0,6)),0)</f>
        <v>0</v>
      </c>
      <c r="I81" s="446">
        <f ca="1">IF($D81&gt;0,SUMIF($O$7:OFFSET(SumaIIIBV,0,13),$D81,I$7:OFFSET(SumaIIIBV,0,7)),0)</f>
        <v>0</v>
      </c>
      <c r="J81" s="446">
        <f ca="1">IF($D81&gt;0,SUMIF($O$7:OFFSET(SumaIIIBV,0,13),$D81,J$7:OFFSET(SumaIIIBV,0,8)),0)</f>
        <v>0</v>
      </c>
      <c r="K81" s="446">
        <f ca="1">IF($D81&gt;0,SUMIF($O$7:OFFSET(SumaIIIBV,0,13),$D81,K$7:OFFSET(SumaIIIBV,0,9)),0)</f>
        <v>0</v>
      </c>
      <c r="L81" s="446">
        <f ca="1">IF($D81&gt;0,SUMIF($O$7:OFFSET(SumaIIIBV,0,13),$D81,L$7:OFFSET(SumaIIIBV,0,10)),0)</f>
        <v>0</v>
      </c>
      <c r="M81" s="446">
        <f ca="1">IF($D81&gt;0,SUMIF($O$7:OFFSET(SumaIIIBV,0,13),$D81,M$7:OFFSET(SumaIIIBV,0,11)),0)</f>
        <v>0</v>
      </c>
      <c r="N81" s="446">
        <f ca="1">IF($D81&gt;0,SUMIF($O$7:OFFSET(SumaIIIBV,0,13),$D81,N$7:OFFSET(SumaIIIBV,0,12)),0)</f>
        <v>0</v>
      </c>
      <c r="O81" s="487"/>
    </row>
    <row r="82" spans="1:17" ht="12" customHeight="1">
      <c r="A82" s="14"/>
      <c r="B82" s="444" t="s">
        <v>246</v>
      </c>
      <c r="C82" s="447" t="s">
        <v>696</v>
      </c>
      <c r="D82" s="465" t="s">
        <v>6</v>
      </c>
      <c r="E82" s="481"/>
      <c r="F82" s="446">
        <f ca="1">IF($D82&gt;0,SUMIF($O$7:OFFSET(SumaIIIBV,0,13),$D82,F$7:OFFSET(SumaIIIBV,0,4)),0)</f>
        <v>0</v>
      </c>
      <c r="G82" s="446">
        <f ca="1">IF($D82&gt;0,SUMIF($O$7:OFFSET(SumaIIIBV,0,13),$D82,G$7:OFFSET(SumaIIIBV,0,5)),0)</f>
        <v>0</v>
      </c>
      <c r="H82" s="446">
        <f ca="1">IF($D82&gt;0,SUMIF($O$7:OFFSET(SumaIIIBV,0,13),$D82,H$7:OFFSET(SumaIIIBV,0,6)),0)</f>
        <v>0</v>
      </c>
      <c r="I82" s="446">
        <f ca="1">IF($D82&gt;0,SUMIF($O$7:OFFSET(SumaIIIBV,0,13),$D82,I$7:OFFSET(SumaIIIBV,0,7)),0)</f>
        <v>0</v>
      </c>
      <c r="J82" s="446">
        <f ca="1">IF($D82&gt;0,SUMIF($O$7:OFFSET(SumaIIIBV,0,13),$D82,J$7:OFFSET(SumaIIIBV,0,8)),0)</f>
        <v>0</v>
      </c>
      <c r="K82" s="446">
        <f ca="1">IF($D82&gt;0,SUMIF($O$7:OFFSET(SumaIIIBV,0,13),$D82,K$7:OFFSET(SumaIIIBV,0,9)),0)</f>
        <v>0</v>
      </c>
      <c r="L82" s="446">
        <f ca="1">IF($D82&gt;0,SUMIF($O$7:OFFSET(SumaIIIBV,0,13),$D82,L$7:OFFSET(SumaIIIBV,0,10)),0)</f>
        <v>0</v>
      </c>
      <c r="M82" s="446">
        <f ca="1">IF($D82&gt;0,SUMIF($O$7:OFFSET(SumaIIIBV,0,13),$D82,M$7:OFFSET(SumaIIIBV,0,11)),0)</f>
        <v>0</v>
      </c>
      <c r="N82" s="446">
        <f ca="1">IF($D82&gt;0,SUMIF($O$7:OFFSET(SumaIIIBV,0,13),$D82,N$7:OFFSET(SumaIIIBV,0,12)),0)</f>
        <v>0</v>
      </c>
      <c r="O82" s="487"/>
    </row>
    <row r="83" spans="1:17" s="440" customFormat="1" ht="12" customHeight="1">
      <c r="A83" s="438"/>
      <c r="B83" s="444" t="s">
        <v>6</v>
      </c>
      <c r="C83" s="448"/>
      <c r="D83" s="465"/>
      <c r="E83" s="482"/>
      <c r="F83" s="446">
        <f ca="1">IF($D83&gt;0,SUMIF($O$7:OFFSET(SumaIIIBV,0,13),$D83,F$7:OFFSET(SumaIIIBV,0,4)),0)</f>
        <v>0</v>
      </c>
      <c r="G83" s="446">
        <f ca="1">IF($D83&gt;0,SUMIF($O$7:OFFSET(SumaIIIBV,0,13),$D83,G$7:OFFSET(SumaIIIBV,0,5)),0)</f>
        <v>0</v>
      </c>
      <c r="H83" s="446">
        <f ca="1">IF($D83&gt;0,SUMIF($O$7:OFFSET(SumaIIIBV,0,13),$D83,H$7:OFFSET(SumaIIIBV,0,6)),0)</f>
        <v>0</v>
      </c>
      <c r="I83" s="446">
        <f ca="1">IF($D83&gt;0,SUMIF($O$7:OFFSET(SumaIIIBV,0,13),$D83,I$7:OFFSET(SumaIIIBV,0,7)),0)</f>
        <v>0</v>
      </c>
      <c r="J83" s="446">
        <f ca="1">IF($D83&gt;0,SUMIF($O$7:OFFSET(SumaIIIBV,0,13),$D83,J$7:OFFSET(SumaIIIBV,0,8)),0)</f>
        <v>0</v>
      </c>
      <c r="K83" s="446">
        <f ca="1">IF($D83&gt;0,SUMIF($O$7:OFFSET(SumaIIIBV,0,13),$D83,K$7:OFFSET(SumaIIIBV,0,9)),0)</f>
        <v>0</v>
      </c>
      <c r="L83" s="446">
        <f ca="1">IF($D83&gt;0,SUMIF($O$7:OFFSET(SumaIIIBV,0,13),$D83,L$7:OFFSET(SumaIIIBV,0,10)),0)</f>
        <v>0</v>
      </c>
      <c r="M83" s="446">
        <f ca="1">IF($D83&gt;0,SUMIF($O$7:OFFSET(SumaIIIBV,0,13),$D83,M$7:OFFSET(SumaIIIBV,0,11)),0)</f>
        <v>0</v>
      </c>
      <c r="N83" s="446">
        <f ca="1">IF($D83&gt;0,SUMIF($O$7:OFFSET(SumaIIIBV,0,13),$D83,N$7:OFFSET(SumaIIIBV,0,12)),0)</f>
        <v>0</v>
      </c>
      <c r="O83" s="488"/>
    </row>
    <row r="84" spans="1:17" ht="9.75" customHeight="1">
      <c r="A84" s="14"/>
      <c r="B84" s="1296"/>
      <c r="C84" s="1296"/>
      <c r="D84" s="1296"/>
      <c r="E84" s="1296"/>
      <c r="F84" s="1296"/>
      <c r="G84" s="1296"/>
      <c r="H84" s="1296"/>
      <c r="I84" s="1296"/>
      <c r="J84" s="1296"/>
      <c r="K84" s="1296"/>
      <c r="L84" s="1296"/>
      <c r="M84" s="1296"/>
      <c r="N84" s="432"/>
      <c r="O84" s="432"/>
      <c r="Q84" s="493" t="s">
        <v>703</v>
      </c>
    </row>
    <row r="85" spans="1:17" ht="12">
      <c r="A85" s="14"/>
      <c r="B85" s="1297" t="s">
        <v>462</v>
      </c>
      <c r="C85" s="1297"/>
      <c r="D85" s="1297"/>
      <c r="E85" s="1297"/>
      <c r="F85" s="1297"/>
      <c r="G85" s="1297"/>
      <c r="H85" s="1297"/>
      <c r="I85" s="1297"/>
      <c r="J85" s="1297"/>
      <c r="K85" s="479"/>
      <c r="L85" s="479"/>
      <c r="M85" s="479"/>
      <c r="N85" s="479"/>
      <c r="O85" s="479"/>
      <c r="Q85" s="498" t="s">
        <v>704</v>
      </c>
    </row>
    <row r="86" spans="1:17" ht="12" customHeight="1">
      <c r="A86" s="14"/>
      <c r="B86" s="1291" t="s">
        <v>463</v>
      </c>
      <c r="C86" s="1291"/>
      <c r="D86" s="1291"/>
      <c r="E86" s="1291"/>
      <c r="F86" s="1291"/>
      <c r="G86" s="1291"/>
      <c r="H86" s="1291"/>
      <c r="I86" s="1291"/>
      <c r="J86" s="13"/>
      <c r="K86" s="13"/>
      <c r="L86" s="2"/>
      <c r="M86" s="2"/>
      <c r="N86" s="2"/>
      <c r="O86" s="2"/>
    </row>
    <row r="87" spans="1:17">
      <c r="A87" s="14"/>
      <c r="B87" s="13" t="s">
        <v>464</v>
      </c>
      <c r="C87" s="13"/>
      <c r="D87" s="2"/>
      <c r="E87" s="483"/>
      <c r="F87" s="2"/>
      <c r="G87" s="2"/>
      <c r="H87" s="2"/>
      <c r="I87" s="2"/>
      <c r="J87" s="2"/>
      <c r="K87" s="2"/>
      <c r="L87" s="2"/>
      <c r="M87" s="2"/>
      <c r="N87" s="2"/>
      <c r="O87" s="2"/>
    </row>
    <row r="98" spans="2:2">
      <c r="B98" s="445"/>
    </row>
  </sheetData>
  <sheetProtection algorithmName="SHA-512" hashValue="fC/GsmjHzcWEFBaknD0Y/9wsLU12GVla+Byr5jiVFSqUcCEPli/rP+qpVFfSVJmRZZXSod9qMnmB1BWHg33WaQ==" saltValue="GjM2pxhjWhrlp4qiJvmQvw==" spinCount="100000" sheet="1" formatCells="0" formatColumns="0" formatRows="0" insertRows="0" deleteRows="0"/>
  <customSheetViews>
    <customSheetView guid="{A75F8835-BC11-4842-B3E4-C76AE9AA1723}" scale="115" showPageBreaks="1" showGridLines="0" printArea="1" hiddenColumns="1" view="pageBreakPreview" topLeftCell="B1">
      <selection activeCell="B1" sqref="B1:M1"/>
      <pageMargins left="0.11811023622047245" right="0.11811023622047245" top="0.31496062992125984" bottom="0.27559055118110237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</customSheetViews>
  <mergeCells count="48">
    <mergeCell ref="B86:I86"/>
    <mergeCell ref="C74:O74"/>
    <mergeCell ref="B78:E78"/>
    <mergeCell ref="C79:E79"/>
    <mergeCell ref="C80:O80"/>
    <mergeCell ref="B84:M84"/>
    <mergeCell ref="B85:J85"/>
    <mergeCell ref="B73:E73"/>
    <mergeCell ref="O2:O3"/>
    <mergeCell ref="C5:O5"/>
    <mergeCell ref="C6:O6"/>
    <mergeCell ref="C11:O11"/>
    <mergeCell ref="B56:E56"/>
    <mergeCell ref="C57:O57"/>
    <mergeCell ref="C58:O58"/>
    <mergeCell ref="B62:E62"/>
    <mergeCell ref="C63:O63"/>
    <mergeCell ref="B67:E67"/>
    <mergeCell ref="C68:O68"/>
    <mergeCell ref="B72:E72"/>
    <mergeCell ref="C10:E10"/>
    <mergeCell ref="C15:E15"/>
    <mergeCell ref="C16:O16"/>
    <mergeCell ref="B1:M1"/>
    <mergeCell ref="B2:B3"/>
    <mergeCell ref="C2:C3"/>
    <mergeCell ref="D2:D3"/>
    <mergeCell ref="E2:E3"/>
    <mergeCell ref="F2:F3"/>
    <mergeCell ref="G2:G3"/>
    <mergeCell ref="H2:H3"/>
    <mergeCell ref="I2:K2"/>
    <mergeCell ref="L2:N2"/>
    <mergeCell ref="C20:E20"/>
    <mergeCell ref="C21:O21"/>
    <mergeCell ref="C25:E25"/>
    <mergeCell ref="C26:O26"/>
    <mergeCell ref="C30:E30"/>
    <mergeCell ref="C31:O31"/>
    <mergeCell ref="C35:E35"/>
    <mergeCell ref="C36:O36"/>
    <mergeCell ref="C40:E40"/>
    <mergeCell ref="C41:O41"/>
    <mergeCell ref="C45:E45"/>
    <mergeCell ref="C46:O46"/>
    <mergeCell ref="C50:E50"/>
    <mergeCell ref="C51:O51"/>
    <mergeCell ref="C55:E55"/>
  </mergeCells>
  <dataValidations xWindow="1345" yWindow="562" count="6"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F72:N73 F67:N67 F62:N62 F10:N10 F78:N79 F81:N83 F15:N15 F45:N45 F20:N20 F25:N25 F30:N30 F35:N35 F40:N40 F50:N50 F55:N56"/>
    <dataValidation type="decimal" operator="greaterThanOrEqual" allowBlank="1" showInputMessage="1" showErrorMessage="1" sqref="E59:E61 E64:E66 E69:E71 E75:E77 E7:E9 E12:E14 E17:E19 E22:E24 E27:E29 E32:E34 E37:E39 E42:E44 E47:E49 E52:E54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0 - i odpowiednio dalej, jak wskazują zielone strzałki) i wybrać Wstaw." sqref="Q10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Q11 Q85 Q16 Q21 Q26 Q31 Q36 Q41 Q46 Q51"/>
    <dataValidation type="whole" operator="greaterThanOrEqual" allowBlank="1" showInputMessage="1" showErrorMessage="1" errorTitle="Błąd!" error="W tym polu można wpisać tylko liczbę całkowitą - równą lub większą od 0" sqref="O81:O83 O75:O79 O69:O73 O64:O67 O59:O62 O7:O10 D81:D83 O12:O15 O42:O45 O17:O20 O22:O25 O27:O30 O32:O35 O37:O40 O47:O50 O52:O56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Q84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4" orientation="portrait" errors="blank" r:id="rId2"/>
  <headerFooter alignWithMargins="0">
    <oddFooter>&amp;L&amp;8PROW 2014-2020_19.2/5/z&amp;R
&amp;8Strona &amp;P z &amp;N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/>
  <dimension ref="A1:J17"/>
  <sheetViews>
    <sheetView showGridLines="0" view="pageBreakPreview" zoomScaleNormal="100" zoomScaleSheetLayoutView="100" zoomScalePageLayoutView="110" workbookViewId="0">
      <selection activeCell="A51" sqref="A51:O51"/>
    </sheetView>
  </sheetViews>
  <sheetFormatPr defaultColWidth="9.140625" defaultRowHeight="12.75"/>
  <cols>
    <col min="1" max="1" width="9.42578125" style="12" customWidth="1"/>
    <col min="2" max="2" width="33.5703125" style="12" customWidth="1"/>
    <col min="3" max="3" width="11.42578125" style="12" customWidth="1"/>
    <col min="4" max="4" width="5.5703125" style="12" customWidth="1"/>
    <col min="5" max="5" width="6.5703125" style="12" customWidth="1"/>
    <col min="6" max="6" width="11" style="12" customWidth="1"/>
    <col min="7" max="7" width="12.5703125" style="12" customWidth="1"/>
    <col min="8" max="8" width="62.5703125" style="12" customWidth="1"/>
    <col min="9" max="9" width="6.5703125" style="12" customWidth="1"/>
    <col min="10" max="16384" width="9.140625" style="12"/>
  </cols>
  <sheetData>
    <row r="1" spans="1:10" ht="15.75" customHeight="1">
      <c r="A1" s="1298" t="s">
        <v>336</v>
      </c>
      <c r="B1" s="1298"/>
      <c r="C1" s="1298"/>
      <c r="D1" s="1298"/>
      <c r="E1" s="1298"/>
      <c r="F1" s="1298"/>
      <c r="G1" s="1298"/>
      <c r="H1" s="1299"/>
    </row>
    <row r="2" spans="1:10" ht="66" customHeight="1">
      <c r="A2" s="362" t="s">
        <v>564</v>
      </c>
      <c r="B2" s="362" t="s">
        <v>105</v>
      </c>
      <c r="C2" s="360" t="s">
        <v>279</v>
      </c>
      <c r="D2" s="362" t="s">
        <v>7</v>
      </c>
      <c r="E2" s="362" t="s">
        <v>358</v>
      </c>
      <c r="F2" s="362" t="s">
        <v>106</v>
      </c>
      <c r="G2" s="362" t="s">
        <v>107</v>
      </c>
      <c r="H2" s="362" t="s">
        <v>163</v>
      </c>
    </row>
    <row r="3" spans="1:10" ht="12.75" customHeight="1">
      <c r="A3" s="361">
        <v>1</v>
      </c>
      <c r="B3" s="390">
        <v>2</v>
      </c>
      <c r="C3" s="390">
        <v>3</v>
      </c>
      <c r="D3" s="361">
        <v>4</v>
      </c>
      <c r="E3" s="361">
        <v>5</v>
      </c>
      <c r="F3" s="361">
        <v>6</v>
      </c>
      <c r="G3" s="361">
        <v>7</v>
      </c>
      <c r="H3" s="361">
        <v>8</v>
      </c>
    </row>
    <row r="4" spans="1:10" ht="33.950000000000003" customHeight="1">
      <c r="A4" s="379"/>
      <c r="B4" s="449"/>
      <c r="C4" s="379"/>
      <c r="D4" s="379"/>
      <c r="E4" s="452"/>
      <c r="F4" s="452"/>
      <c r="G4" s="453">
        <f>E4*F4</f>
        <v>0</v>
      </c>
      <c r="H4" s="449"/>
    </row>
    <row r="5" spans="1:10" ht="33.950000000000003" customHeight="1">
      <c r="A5" s="379"/>
      <c r="B5" s="449"/>
      <c r="C5" s="379"/>
      <c r="D5" s="379"/>
      <c r="E5" s="452"/>
      <c r="F5" s="452"/>
      <c r="G5" s="453">
        <f t="shared" ref="G5:G13" si="0">E5*F5</f>
        <v>0</v>
      </c>
      <c r="H5" s="449"/>
    </row>
    <row r="6" spans="1:10" ht="33.950000000000003" customHeight="1">
      <c r="A6" s="379"/>
      <c r="B6" s="449"/>
      <c r="C6" s="379"/>
      <c r="D6" s="379"/>
      <c r="E6" s="452"/>
      <c r="F6" s="452"/>
      <c r="G6" s="453">
        <f t="shared" si="0"/>
        <v>0</v>
      </c>
      <c r="H6" s="449"/>
    </row>
    <row r="7" spans="1:10" ht="33.950000000000003" customHeight="1">
      <c r="A7" s="379"/>
      <c r="B7" s="449"/>
      <c r="C7" s="379"/>
      <c r="D7" s="379"/>
      <c r="E7" s="452"/>
      <c r="F7" s="452"/>
      <c r="G7" s="453">
        <f t="shared" si="0"/>
        <v>0</v>
      </c>
      <c r="H7" s="449"/>
    </row>
    <row r="8" spans="1:10" ht="33.950000000000003" customHeight="1">
      <c r="A8" s="379"/>
      <c r="B8" s="449"/>
      <c r="C8" s="379"/>
      <c r="D8" s="379"/>
      <c r="E8" s="452"/>
      <c r="F8" s="452"/>
      <c r="G8" s="453">
        <f t="shared" si="0"/>
        <v>0</v>
      </c>
      <c r="H8" s="449"/>
    </row>
    <row r="9" spans="1:10" ht="33.950000000000003" customHeight="1">
      <c r="A9" s="379"/>
      <c r="B9" s="449"/>
      <c r="C9" s="379"/>
      <c r="D9" s="379"/>
      <c r="E9" s="452"/>
      <c r="F9" s="452"/>
      <c r="G9" s="453">
        <f t="shared" si="0"/>
        <v>0</v>
      </c>
      <c r="H9" s="449"/>
    </row>
    <row r="10" spans="1:10" ht="33.950000000000003" customHeight="1">
      <c r="A10" s="379"/>
      <c r="B10" s="449"/>
      <c r="C10" s="379"/>
      <c r="D10" s="379"/>
      <c r="E10" s="452"/>
      <c r="F10" s="452"/>
      <c r="G10" s="453">
        <f t="shared" si="0"/>
        <v>0</v>
      </c>
      <c r="H10" s="449"/>
    </row>
    <row r="11" spans="1:10" ht="33.950000000000003" customHeight="1">
      <c r="A11" s="379"/>
      <c r="B11" s="449"/>
      <c r="C11" s="379"/>
      <c r="D11" s="379"/>
      <c r="E11" s="452"/>
      <c r="F11" s="452"/>
      <c r="G11" s="453">
        <f t="shared" si="0"/>
        <v>0</v>
      </c>
      <c r="H11" s="449"/>
    </row>
    <row r="12" spans="1:10" ht="33.950000000000003" customHeight="1">
      <c r="A12" s="379"/>
      <c r="B12" s="449"/>
      <c r="C12" s="379"/>
      <c r="D12" s="379"/>
      <c r="E12" s="452"/>
      <c r="F12" s="452"/>
      <c r="G12" s="453">
        <f t="shared" si="0"/>
        <v>0</v>
      </c>
      <c r="H12" s="449"/>
    </row>
    <row r="13" spans="1:10" s="1" customFormat="1" ht="33.950000000000003" customHeight="1">
      <c r="A13" s="379"/>
      <c r="B13" s="450"/>
      <c r="C13" s="379"/>
      <c r="D13" s="451"/>
      <c r="E13" s="454"/>
      <c r="F13" s="454"/>
      <c r="G13" s="453">
        <f t="shared" si="0"/>
        <v>0</v>
      </c>
      <c r="H13" s="450"/>
    </row>
    <row r="14" spans="1:10" ht="33.950000000000003" customHeight="1">
      <c r="A14" s="3"/>
      <c r="B14" s="11"/>
      <c r="C14" s="4"/>
      <c r="D14" s="5"/>
      <c r="E14" s="5"/>
      <c r="F14" s="6" t="s">
        <v>108</v>
      </c>
      <c r="G14" s="453">
        <f ca="1">SUM(G4:OFFSET(RazemBVI,-1,6))</f>
        <v>0</v>
      </c>
      <c r="H14" s="5"/>
      <c r="J14" s="500" t="s">
        <v>703</v>
      </c>
    </row>
    <row r="15" spans="1:10" ht="8.25" customHeight="1">
      <c r="A15" s="7"/>
      <c r="B15" s="8"/>
      <c r="C15" s="9"/>
      <c r="D15" s="10"/>
      <c r="E15" s="10"/>
      <c r="F15" s="10"/>
      <c r="G15" s="10"/>
      <c r="H15" s="10"/>
    </row>
    <row r="16" spans="1:10" s="391" customFormat="1">
      <c r="A16" s="35" t="s">
        <v>565</v>
      </c>
      <c r="B16" s="35"/>
      <c r="C16" s="35"/>
      <c r="D16" s="35"/>
      <c r="E16" s="35"/>
      <c r="F16" s="35"/>
      <c r="G16" s="35"/>
      <c r="H16" s="35"/>
      <c r="J16" s="498" t="s">
        <v>704</v>
      </c>
    </row>
    <row r="17" s="391" customFormat="1"/>
  </sheetData>
  <sheetProtection algorithmName="SHA-512" hashValue="RNav7lrS9ho9jAropcQpRzDeDzWjqTBrJi9sglM5PnVGWFkqzQHSncu28WwEwwfecOaCMo6dOuBjOyBTBvsB2A==" saltValue="N/xNHRZwsAH3lvXBrajU4w==" spinCount="100000" sheet="1" formatCells="0" formatColumns="0" formatRows="0" insertRows="0" deleteRows="0"/>
  <customSheetViews>
    <customSheetView guid="{A75F8835-BC11-4842-B3E4-C76AE9AA1723}" showPageBreaks="1" showGridLines="0" printArea="1" view="pageBreakPreview">
      <selection sqref="A1:H1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10" showPageBreaks="1" showGridLines="0" view="pageLayout">
      <selection activeCell="M7" sqref="M7:N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2"/>
      <headerFooter alignWithMargins="0">
        <oddFooter>&amp;L&amp;8PROW 2014-2020_19.2/3.1/r&amp;R
&amp;8Strona &amp;P z &amp;N</oddFooter>
      </headerFooter>
    </customSheetView>
  </customSheetViews>
  <mergeCells count="1">
    <mergeCell ref="A1:H1"/>
  </mergeCells>
  <dataValidations disablePrompts="1" count="4">
    <dataValidation type="decimal" operator="greaterThanOrEqual" allowBlank="1" showInputMessage="1" showErrorMessage="1" errorTitle="Błąd!" error="W tym polu można wpisać tylko liczbę - równą lub większą od 0" sqref="E4:F13">
      <formula1>0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G4:G14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4 - i odpowiednio dalej, jak wskazują zielone strzałki) i wybrać Wstaw." sqref="J14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J16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7" orientation="portrait" errors="blank" r:id="rId3"/>
  <headerFooter alignWithMargins="0">
    <oddFooter>&amp;L&amp;8PROW 2014-2020_19.2/5/z&amp;R
&amp;8Strona &amp;P z &amp;N</oddFooter>
  </headerFooter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/>
  <dimension ref="A1:J64"/>
  <sheetViews>
    <sheetView showGridLines="0" view="pageBreakPreview" zoomScale="140" zoomScaleNormal="100" zoomScaleSheetLayoutView="140" zoomScalePageLayoutView="120" workbookViewId="0">
      <selection activeCell="A51" sqref="A51:O51"/>
    </sheetView>
  </sheetViews>
  <sheetFormatPr defaultColWidth="9.140625" defaultRowHeight="15" customHeight="1"/>
  <cols>
    <col min="1" max="1" width="4.5703125" style="385" customWidth="1"/>
    <col min="2" max="2" width="79.85546875" style="387" customWidth="1"/>
    <col min="3" max="3" width="13" style="385" customWidth="1"/>
    <col min="4" max="4" width="9.5703125" style="385" customWidth="1"/>
    <col min="5" max="5" width="6.5703125" style="331" customWidth="1"/>
    <col min="6" max="16384" width="9.140625" style="331"/>
  </cols>
  <sheetData>
    <row r="1" spans="1:4" ht="15.95" customHeight="1">
      <c r="A1" s="1306" t="s">
        <v>337</v>
      </c>
      <c r="B1" s="1306"/>
      <c r="C1" s="1306"/>
      <c r="D1" s="1306"/>
    </row>
    <row r="2" spans="1:4" ht="15.95" customHeight="1">
      <c r="A2" s="1308" t="s">
        <v>109</v>
      </c>
      <c r="B2" s="1308"/>
      <c r="C2" s="1307" t="s">
        <v>86</v>
      </c>
      <c r="D2" s="1307"/>
    </row>
    <row r="3" spans="1:4" ht="15.95" customHeight="1">
      <c r="A3" s="365" t="s">
        <v>5</v>
      </c>
      <c r="B3" s="367" t="s">
        <v>17</v>
      </c>
      <c r="C3" s="365" t="s">
        <v>461</v>
      </c>
      <c r="D3" s="373" t="s">
        <v>15</v>
      </c>
    </row>
    <row r="4" spans="1:4" ht="15.95" customHeight="1">
      <c r="A4" s="423" t="s">
        <v>681</v>
      </c>
      <c r="B4" s="1302" t="s">
        <v>680</v>
      </c>
      <c r="C4" s="1302"/>
      <c r="D4" s="1303"/>
    </row>
    <row r="5" spans="1:4" ht="15.95" customHeight="1">
      <c r="A5" s="363" t="s">
        <v>682</v>
      </c>
      <c r="B5" s="366" t="s">
        <v>342</v>
      </c>
      <c r="C5" s="1309" t="s">
        <v>86</v>
      </c>
      <c r="D5" s="1310"/>
    </row>
    <row r="6" spans="1:4" ht="30" customHeight="1">
      <c r="A6" s="364" t="s">
        <v>9</v>
      </c>
      <c r="B6" s="426" t="s">
        <v>618</v>
      </c>
      <c r="C6" s="40" t="s">
        <v>86</v>
      </c>
      <c r="D6" s="501" t="str">
        <f>IF(C6="ND",0,"")</f>
        <v/>
      </c>
    </row>
    <row r="7" spans="1:4" ht="30" customHeight="1">
      <c r="A7" s="373" t="s">
        <v>11</v>
      </c>
      <c r="B7" s="629" t="s">
        <v>724</v>
      </c>
      <c r="C7" s="40" t="s">
        <v>86</v>
      </c>
      <c r="D7" s="501" t="str">
        <f>IF(C7="ND",0,"")</f>
        <v/>
      </c>
    </row>
    <row r="8" spans="1:4" ht="30" customHeight="1">
      <c r="A8" s="427" t="s">
        <v>460</v>
      </c>
      <c r="B8" s="369" t="s">
        <v>193</v>
      </c>
      <c r="C8" s="1300" t="s">
        <v>86</v>
      </c>
      <c r="D8" s="1301"/>
    </row>
    <row r="9" spans="1:4" ht="39.950000000000003" customHeight="1">
      <c r="A9" s="363" t="s">
        <v>9</v>
      </c>
      <c r="B9" s="366" t="s">
        <v>617</v>
      </c>
      <c r="C9" s="40" t="s">
        <v>86</v>
      </c>
      <c r="D9" s="501" t="str">
        <f>IF(C9="ND",0,"")</f>
        <v/>
      </c>
    </row>
    <row r="10" spans="1:4" ht="54.95" customHeight="1">
      <c r="A10" s="364" t="s">
        <v>11</v>
      </c>
      <c r="B10" s="426" t="s">
        <v>616</v>
      </c>
      <c r="C10" s="40" t="s">
        <v>86</v>
      </c>
      <c r="D10" s="501" t="str">
        <f>IF(C10="ND",0,"")</f>
        <v/>
      </c>
    </row>
    <row r="11" spans="1:4" ht="54.95" customHeight="1">
      <c r="A11" s="365" t="s">
        <v>8</v>
      </c>
      <c r="B11" s="367" t="s">
        <v>615</v>
      </c>
      <c r="C11" s="40" t="s">
        <v>86</v>
      </c>
      <c r="D11" s="501" t="str">
        <f>IF(C11="ND",0,"")</f>
        <v/>
      </c>
    </row>
    <row r="12" spans="1:4" ht="15" customHeight="1">
      <c r="A12" s="423" t="s">
        <v>683</v>
      </c>
      <c r="B12" s="369" t="s">
        <v>677</v>
      </c>
      <c r="C12" s="1300" t="s">
        <v>86</v>
      </c>
      <c r="D12" s="1301"/>
    </row>
    <row r="13" spans="1:4" ht="30" customHeight="1">
      <c r="A13" s="363" t="s">
        <v>9</v>
      </c>
      <c r="B13" s="366" t="s">
        <v>614</v>
      </c>
      <c r="C13" s="40" t="s">
        <v>86</v>
      </c>
      <c r="D13" s="501" t="str">
        <f>IF(C13="ND",0,"")</f>
        <v/>
      </c>
    </row>
    <row r="14" spans="1:4" ht="54.95" customHeight="1">
      <c r="A14" s="365" t="s">
        <v>11</v>
      </c>
      <c r="B14" s="367" t="s">
        <v>611</v>
      </c>
      <c r="C14" s="40" t="s">
        <v>86</v>
      </c>
      <c r="D14" s="501" t="str">
        <f>IF(C14="ND",0,"")</f>
        <v/>
      </c>
    </row>
    <row r="15" spans="1:4" ht="30" customHeight="1">
      <c r="A15" s="423" t="s">
        <v>684</v>
      </c>
      <c r="B15" s="369" t="s">
        <v>612</v>
      </c>
      <c r="C15" s="1300" t="s">
        <v>86</v>
      </c>
      <c r="D15" s="1301"/>
    </row>
    <row r="16" spans="1:4" ht="39.950000000000003" customHeight="1">
      <c r="A16" s="368" t="s">
        <v>9</v>
      </c>
      <c r="B16" s="370" t="s">
        <v>613</v>
      </c>
      <c r="C16" s="371" t="s">
        <v>86</v>
      </c>
      <c r="D16" s="501" t="str">
        <f>IF(C16="ND",0,"")</f>
        <v/>
      </c>
    </row>
    <row r="17" spans="1:4" ht="15" customHeight="1">
      <c r="A17" s="427" t="s">
        <v>168</v>
      </c>
      <c r="B17" s="1304" t="s">
        <v>276</v>
      </c>
      <c r="C17" s="1304"/>
      <c r="D17" s="1305"/>
    </row>
    <row r="18" spans="1:4" ht="39.950000000000003" customHeight="1">
      <c r="A18" s="374" t="s">
        <v>685</v>
      </c>
      <c r="B18" s="366" t="s">
        <v>610</v>
      </c>
      <c r="C18" s="372" t="s">
        <v>86</v>
      </c>
      <c r="D18" s="501" t="str">
        <f t="shared" ref="D18:D29" si="0">IF(C18="ND",0,"")</f>
        <v/>
      </c>
    </row>
    <row r="19" spans="1:4" ht="39.950000000000003" customHeight="1">
      <c r="A19" s="375" t="s">
        <v>686</v>
      </c>
      <c r="B19" s="426" t="s">
        <v>609</v>
      </c>
      <c r="C19" s="40" t="s">
        <v>86</v>
      </c>
      <c r="D19" s="501" t="str">
        <f t="shared" si="0"/>
        <v/>
      </c>
    </row>
    <row r="20" spans="1:4" ht="30" customHeight="1">
      <c r="A20" s="375" t="s">
        <v>687</v>
      </c>
      <c r="B20" s="426" t="s">
        <v>608</v>
      </c>
      <c r="C20" s="40" t="s">
        <v>86</v>
      </c>
      <c r="D20" s="501" t="str">
        <f t="shared" si="0"/>
        <v/>
      </c>
    </row>
    <row r="21" spans="1:4" ht="39.950000000000003" customHeight="1">
      <c r="A21" s="364" t="s">
        <v>11</v>
      </c>
      <c r="B21" s="426" t="s">
        <v>607</v>
      </c>
      <c r="C21" s="40" t="s">
        <v>86</v>
      </c>
      <c r="D21" s="501" t="str">
        <f t="shared" si="0"/>
        <v/>
      </c>
    </row>
    <row r="22" spans="1:4" ht="71.45" customHeight="1">
      <c r="A22" s="364" t="s">
        <v>8</v>
      </c>
      <c r="B22" s="426" t="s">
        <v>662</v>
      </c>
      <c r="C22" s="40" t="s">
        <v>86</v>
      </c>
      <c r="D22" s="501" t="str">
        <f t="shared" si="0"/>
        <v/>
      </c>
    </row>
    <row r="23" spans="1:4" ht="42" customHeight="1">
      <c r="A23" s="364" t="s">
        <v>12</v>
      </c>
      <c r="B23" s="630" t="s">
        <v>870</v>
      </c>
      <c r="C23" s="40" t="s">
        <v>86</v>
      </c>
      <c r="D23" s="501" t="str">
        <f t="shared" si="0"/>
        <v/>
      </c>
    </row>
    <row r="24" spans="1:4" ht="30" customHeight="1">
      <c r="A24" s="364" t="s">
        <v>0</v>
      </c>
      <c r="B24" s="426" t="s">
        <v>418</v>
      </c>
      <c r="C24" s="40" t="s">
        <v>86</v>
      </c>
      <c r="D24" s="501" t="str">
        <f t="shared" si="0"/>
        <v/>
      </c>
    </row>
    <row r="25" spans="1:4" ht="30" customHeight="1">
      <c r="A25" s="364" t="s">
        <v>87</v>
      </c>
      <c r="B25" s="426" t="s">
        <v>516</v>
      </c>
      <c r="C25" s="40" t="s">
        <v>86</v>
      </c>
      <c r="D25" s="501" t="str">
        <f t="shared" si="0"/>
        <v/>
      </c>
    </row>
    <row r="26" spans="1:4" ht="39.950000000000003" customHeight="1">
      <c r="A26" s="364" t="s">
        <v>750</v>
      </c>
      <c r="B26" s="426" t="s">
        <v>517</v>
      </c>
      <c r="C26" s="40" t="s">
        <v>86</v>
      </c>
      <c r="D26" s="501" t="str">
        <f t="shared" si="0"/>
        <v/>
      </c>
    </row>
    <row r="27" spans="1:4" ht="42" customHeight="1">
      <c r="A27" s="364" t="s">
        <v>751</v>
      </c>
      <c r="B27" s="513" t="s">
        <v>869</v>
      </c>
      <c r="C27" s="40" t="s">
        <v>86</v>
      </c>
      <c r="D27" s="501" t="str">
        <f t="shared" si="0"/>
        <v/>
      </c>
    </row>
    <row r="28" spans="1:4" ht="39" customHeight="1">
      <c r="A28" s="364" t="s">
        <v>89</v>
      </c>
      <c r="B28" s="426" t="s">
        <v>663</v>
      </c>
      <c r="C28" s="40" t="s">
        <v>86</v>
      </c>
      <c r="D28" s="501" t="str">
        <f t="shared" si="0"/>
        <v/>
      </c>
    </row>
    <row r="29" spans="1:4" ht="35.1" customHeight="1">
      <c r="A29" s="365" t="s">
        <v>90</v>
      </c>
      <c r="B29" s="367" t="s">
        <v>606</v>
      </c>
      <c r="C29" s="371" t="s">
        <v>86</v>
      </c>
      <c r="D29" s="501" t="str">
        <f t="shared" si="0"/>
        <v/>
      </c>
    </row>
    <row r="30" spans="1:4" ht="24" customHeight="1">
      <c r="A30" s="364" t="s">
        <v>91</v>
      </c>
      <c r="B30" s="1302" t="s">
        <v>503</v>
      </c>
      <c r="C30" s="1302"/>
      <c r="D30" s="1303"/>
    </row>
    <row r="31" spans="1:4" ht="50.1" customHeight="1">
      <c r="A31" s="363" t="s">
        <v>749</v>
      </c>
      <c r="B31" s="366" t="s">
        <v>605</v>
      </c>
      <c r="C31" s="372" t="s">
        <v>86</v>
      </c>
      <c r="D31" s="501" t="str">
        <f t="shared" ref="D31:D43" si="1">IF(C31="ND",0,"")</f>
        <v/>
      </c>
    </row>
    <row r="32" spans="1:4" ht="45.6" customHeight="1">
      <c r="A32" s="364" t="s">
        <v>752</v>
      </c>
      <c r="B32" s="426" t="s">
        <v>604</v>
      </c>
      <c r="C32" s="40" t="s">
        <v>86</v>
      </c>
      <c r="D32" s="501" t="str">
        <f t="shared" si="1"/>
        <v/>
      </c>
    </row>
    <row r="33" spans="1:6" ht="45" customHeight="1">
      <c r="A33" s="364" t="s">
        <v>753</v>
      </c>
      <c r="B33" s="426" t="s">
        <v>603</v>
      </c>
      <c r="C33" s="40" t="s">
        <v>86</v>
      </c>
      <c r="D33" s="501" t="str">
        <f t="shared" si="1"/>
        <v/>
      </c>
    </row>
    <row r="34" spans="1:6" ht="30" customHeight="1">
      <c r="A34" s="364" t="s">
        <v>754</v>
      </c>
      <c r="B34" s="426" t="s">
        <v>602</v>
      </c>
      <c r="C34" s="40" t="s">
        <v>86</v>
      </c>
      <c r="D34" s="501" t="str">
        <f t="shared" si="1"/>
        <v/>
      </c>
    </row>
    <row r="35" spans="1:6" s="385" customFormat="1" ht="65.099999999999994" customHeight="1">
      <c r="A35" s="364" t="s">
        <v>755</v>
      </c>
      <c r="B35" s="426" t="s">
        <v>688</v>
      </c>
      <c r="C35" s="40" t="s">
        <v>86</v>
      </c>
      <c r="D35" s="501" t="str">
        <f t="shared" si="1"/>
        <v/>
      </c>
    </row>
    <row r="36" spans="1:6" ht="54.95" customHeight="1">
      <c r="A36" s="364" t="s">
        <v>756</v>
      </c>
      <c r="B36" s="426" t="s">
        <v>504</v>
      </c>
      <c r="C36" s="40" t="s">
        <v>86</v>
      </c>
      <c r="D36" s="501" t="str">
        <f t="shared" si="1"/>
        <v/>
      </c>
      <c r="E36" s="383"/>
    </row>
    <row r="37" spans="1:6" ht="39.950000000000003" customHeight="1">
      <c r="A37" s="364" t="s">
        <v>93</v>
      </c>
      <c r="B37" s="426" t="s">
        <v>664</v>
      </c>
      <c r="C37" s="40" t="s">
        <v>86</v>
      </c>
      <c r="D37" s="501" t="str">
        <f t="shared" si="1"/>
        <v/>
      </c>
    </row>
    <row r="38" spans="1:6" ht="39.950000000000003" customHeight="1">
      <c r="A38" s="364" t="s">
        <v>94</v>
      </c>
      <c r="B38" s="426" t="s">
        <v>601</v>
      </c>
      <c r="C38" s="40" t="s">
        <v>86</v>
      </c>
      <c r="D38" s="501" t="str">
        <f t="shared" si="1"/>
        <v/>
      </c>
    </row>
    <row r="39" spans="1:6" ht="54.95" customHeight="1">
      <c r="A39" s="364" t="s">
        <v>95</v>
      </c>
      <c r="B39" s="426" t="s">
        <v>600</v>
      </c>
      <c r="C39" s="40" t="s">
        <v>86</v>
      </c>
      <c r="D39" s="501" t="str">
        <f t="shared" si="1"/>
        <v/>
      </c>
    </row>
    <row r="40" spans="1:6" ht="30" customHeight="1">
      <c r="A40" s="364" t="s">
        <v>96</v>
      </c>
      <c r="B40" s="426" t="s">
        <v>648</v>
      </c>
      <c r="C40" s="40" t="s">
        <v>86</v>
      </c>
      <c r="D40" s="501" t="str">
        <f t="shared" si="1"/>
        <v/>
      </c>
    </row>
    <row r="41" spans="1:6" ht="40.5" customHeight="1">
      <c r="A41" s="364" t="s">
        <v>97</v>
      </c>
      <c r="B41" s="703" t="s">
        <v>915</v>
      </c>
      <c r="C41" s="40" t="s">
        <v>86</v>
      </c>
      <c r="D41" s="501" t="str">
        <f t="shared" si="1"/>
        <v/>
      </c>
    </row>
    <row r="42" spans="1:6" ht="54.95" customHeight="1">
      <c r="A42" s="364" t="s">
        <v>98</v>
      </c>
      <c r="B42" s="426" t="s">
        <v>885</v>
      </c>
      <c r="C42" s="40" t="s">
        <v>86</v>
      </c>
      <c r="D42" s="501" t="str">
        <f t="shared" si="1"/>
        <v/>
      </c>
    </row>
    <row r="43" spans="1:6" ht="39.950000000000003" customHeight="1">
      <c r="A43" s="364" t="s">
        <v>99</v>
      </c>
      <c r="B43" s="426" t="s">
        <v>689</v>
      </c>
      <c r="C43" s="40" t="s">
        <v>86</v>
      </c>
      <c r="D43" s="501" t="str">
        <f t="shared" si="1"/>
        <v/>
      </c>
    </row>
    <row r="44" spans="1:6" ht="15" customHeight="1">
      <c r="A44" s="494" t="s">
        <v>757</v>
      </c>
      <c r="B44" s="429"/>
      <c r="C44" s="349" t="s">
        <v>13</v>
      </c>
      <c r="D44" s="502" t="str">
        <f>IF(B44&gt;"","Wpisz liczbę załączników","")</f>
        <v/>
      </c>
      <c r="E44" s="383"/>
    </row>
    <row r="45" spans="1:6" s="384" customFormat="1" ht="15" customHeight="1">
      <c r="A45" s="494" t="s">
        <v>758</v>
      </c>
      <c r="B45" s="424"/>
      <c r="C45" s="40" t="s">
        <v>13</v>
      </c>
      <c r="D45" s="502" t="str">
        <f>IF(B45&gt;"","Wpisz liczbę załączników","")</f>
        <v/>
      </c>
      <c r="E45" s="388"/>
    </row>
    <row r="46" spans="1:6" ht="15" customHeight="1">
      <c r="A46" s="364" t="s">
        <v>270</v>
      </c>
      <c r="B46" s="386" t="s">
        <v>110</v>
      </c>
      <c r="C46" s="1317" t="s">
        <v>86</v>
      </c>
      <c r="D46" s="1301"/>
      <c r="F46" s="500" t="s">
        <v>703</v>
      </c>
    </row>
    <row r="47" spans="1:6" ht="15" customHeight="1">
      <c r="A47" s="364" t="s">
        <v>9</v>
      </c>
      <c r="B47" s="426" t="s">
        <v>599</v>
      </c>
      <c r="C47" s="40" t="s">
        <v>86</v>
      </c>
      <c r="D47" s="501" t="str">
        <f>IF(C47="ND",0,"")</f>
        <v/>
      </c>
      <c r="F47" s="506" t="s">
        <v>704</v>
      </c>
    </row>
    <row r="48" spans="1:6" ht="30" customHeight="1">
      <c r="A48" s="364" t="s">
        <v>11</v>
      </c>
      <c r="B48" s="426" t="s">
        <v>598</v>
      </c>
      <c r="C48" s="40" t="s">
        <v>86</v>
      </c>
      <c r="D48" s="501" t="str">
        <f>IF(C48="ND",0,"")</f>
        <v/>
      </c>
    </row>
    <row r="49" spans="1:10" ht="30" customHeight="1">
      <c r="A49" s="364" t="s">
        <v>8</v>
      </c>
      <c r="B49" s="426" t="s">
        <v>597</v>
      </c>
      <c r="C49" s="40" t="s">
        <v>86</v>
      </c>
      <c r="D49" s="501" t="str">
        <f>IF(C49="ND",0,"")</f>
        <v/>
      </c>
    </row>
    <row r="50" spans="1:10" ht="110.1" customHeight="1">
      <c r="A50" s="364" t="s">
        <v>12</v>
      </c>
      <c r="B50" s="426" t="s">
        <v>665</v>
      </c>
      <c r="C50" s="40" t="s">
        <v>86</v>
      </c>
      <c r="D50" s="501" t="str">
        <f>IF(C50="ND",0,"")</f>
        <v/>
      </c>
    </row>
    <row r="51" spans="1:10" ht="39.950000000000003" customHeight="1">
      <c r="A51" s="364" t="s">
        <v>0</v>
      </c>
      <c r="B51" s="426" t="s">
        <v>596</v>
      </c>
      <c r="C51" s="40" t="s">
        <v>86</v>
      </c>
      <c r="D51" s="501" t="str">
        <f>IF(C51="ND",0,"")</f>
        <v/>
      </c>
    </row>
    <row r="52" spans="1:10" ht="30" customHeight="1">
      <c r="A52" s="631" t="s">
        <v>156</v>
      </c>
      <c r="B52" s="426" t="s">
        <v>886</v>
      </c>
      <c r="C52" s="1317" t="s">
        <v>86</v>
      </c>
      <c r="D52" s="1301"/>
    </row>
    <row r="53" spans="1:10" ht="45.6" customHeight="1">
      <c r="A53" s="631" t="s">
        <v>9</v>
      </c>
      <c r="B53" s="539" t="s">
        <v>893</v>
      </c>
      <c r="C53" s="40" t="s">
        <v>86</v>
      </c>
      <c r="D53" s="515" t="str">
        <f t="shared" ref="D53:D58" si="2">IF(C53="ND",0,"")</f>
        <v/>
      </c>
    </row>
    <row r="54" spans="1:10" ht="45.6" customHeight="1">
      <c r="A54" s="631" t="s">
        <v>759</v>
      </c>
      <c r="B54" s="704" t="s">
        <v>943</v>
      </c>
      <c r="C54" s="40" t="s">
        <v>86</v>
      </c>
      <c r="D54" s="706" t="str">
        <f t="shared" si="2"/>
        <v/>
      </c>
    </row>
    <row r="55" spans="1:10" ht="39.950000000000003" customHeight="1">
      <c r="A55" s="631" t="s">
        <v>760</v>
      </c>
      <c r="B55" s="426" t="s">
        <v>595</v>
      </c>
      <c r="C55" s="40" t="s">
        <v>86</v>
      </c>
      <c r="D55" s="706" t="str">
        <f t="shared" si="2"/>
        <v/>
      </c>
    </row>
    <row r="56" spans="1:10" ht="39.950000000000003" customHeight="1">
      <c r="A56" s="631" t="s">
        <v>8</v>
      </c>
      <c r="B56" s="426" t="s">
        <v>582</v>
      </c>
      <c r="C56" s="40" t="s">
        <v>86</v>
      </c>
      <c r="D56" s="706" t="str">
        <f t="shared" si="2"/>
        <v/>
      </c>
    </row>
    <row r="57" spans="1:10" ht="39.950000000000003" customHeight="1">
      <c r="A57" s="631" t="s">
        <v>12</v>
      </c>
      <c r="B57" s="426" t="s">
        <v>622</v>
      </c>
      <c r="C57" s="40" t="s">
        <v>86</v>
      </c>
      <c r="D57" s="706" t="str">
        <f t="shared" si="2"/>
        <v/>
      </c>
    </row>
    <row r="58" spans="1:10" ht="39.950000000000003" customHeight="1">
      <c r="A58" s="631" t="s">
        <v>0</v>
      </c>
      <c r="B58" s="426" t="s">
        <v>666</v>
      </c>
      <c r="C58" s="40" t="s">
        <v>86</v>
      </c>
      <c r="D58" s="706" t="str">
        <f t="shared" si="2"/>
        <v/>
      </c>
    </row>
    <row r="59" spans="1:10" ht="15" customHeight="1">
      <c r="A59" s="1313" t="s">
        <v>426</v>
      </c>
      <c r="B59" s="1303"/>
      <c r="C59" s="1317" t="s">
        <v>86</v>
      </c>
      <c r="D59" s="1301"/>
    </row>
    <row r="60" spans="1:10" ht="15" customHeight="1">
      <c r="A60" s="494" t="s">
        <v>9</v>
      </c>
      <c r="B60" s="429"/>
      <c r="C60" s="349" t="s">
        <v>13</v>
      </c>
      <c r="D60" s="502" t="str">
        <f>IF(B60&gt;"","Wpisz liczbę załączników","")</f>
        <v/>
      </c>
    </row>
    <row r="61" spans="1:10" s="384" customFormat="1" ht="15" customHeight="1">
      <c r="A61" s="382" t="s">
        <v>11</v>
      </c>
      <c r="B61" s="389"/>
      <c r="C61" s="371" t="s">
        <v>13</v>
      </c>
      <c r="D61" s="502" t="str">
        <f>IF(B61&gt;"","Wpisz liczbę załączników","")</f>
        <v/>
      </c>
      <c r="F61" s="500"/>
    </row>
    <row r="62" spans="1:10" ht="15" customHeight="1">
      <c r="A62" s="1315" t="s">
        <v>16</v>
      </c>
      <c r="B62" s="1316"/>
      <c r="C62" s="428"/>
      <c r="D62" s="455">
        <f>SUM(D6:D7,D9:D11,D13:D14,D16,D18:D24,D25:D29,D31:D37,D38:D45,D47:D51,D55:D58,D60:D61)</f>
        <v>0</v>
      </c>
      <c r="E62" s="171"/>
      <c r="F62" s="500" t="s">
        <v>703</v>
      </c>
      <c r="G62" s="171"/>
      <c r="H62" s="171"/>
      <c r="I62" s="171"/>
      <c r="J62" s="171"/>
    </row>
    <row r="63" spans="1:10" ht="67.5" customHeight="1">
      <c r="A63" s="1314" t="s">
        <v>963</v>
      </c>
      <c r="B63" s="1314"/>
      <c r="C63" s="1314"/>
      <c r="D63" s="1314"/>
      <c r="F63" s="500"/>
    </row>
    <row r="64" spans="1:10" s="693" customFormat="1" ht="110.1" customHeight="1">
      <c r="A64" s="1311" t="s">
        <v>959</v>
      </c>
      <c r="B64" s="1312"/>
      <c r="C64" s="1312"/>
      <c r="D64" s="1312"/>
    </row>
  </sheetData>
  <sheetProtection algorithmName="SHA-512" hashValue="fftV7EiOq9tt8uygY4l2dKceQ+bKf8AvZpcJmF3fRP+5FLAaxlHzFeV9r7i0NUqmOzacLu8027S3CmQN48fsJg==" saltValue="1yJSJ5fCK6zrC2lRWgi/1Q==" spinCount="100000" sheet="1" formatCells="0" formatRows="0" insertRows="0" deleteRows="0"/>
  <protectedRanges>
    <protectedRange password="8511" sqref="C3:D3" name="Zakres1_1_2"/>
    <protectedRange password="8511" sqref="D8 D30 D46 D12 D15" name="Zakres1_1_2_1"/>
    <protectedRange password="8511" sqref="E62 G62:J62 A62" name="Zakres1_2_1_1"/>
    <protectedRange password="8511" sqref="D6:D7 D9:D11 D13:D14 D16 D31:D43 D47:D51 D18:D29" name="Zakres1_1_2_2_1"/>
    <protectedRange password="8511" sqref="D44" name="Zakres1_1_2_2_1_1"/>
    <protectedRange password="8511" sqref="D45" name="Zakres1_1_2_2_1_2"/>
    <protectedRange password="8511" sqref="D60" name="Zakres1_1_2_2_1_3"/>
    <protectedRange password="8511" sqref="D61" name="Zakres1_1_2_2_1_4"/>
  </protectedRanges>
  <customSheetViews>
    <customSheetView guid="{A75F8835-BC11-4842-B3E4-C76AE9AA1723}" showPageBreaks="1" showGridLines="0" printArea="1" view="pageBreakPreview" topLeftCell="A20">
      <selection activeCell="B25" sqref="B25:B27"/>
      <rowBreaks count="2" manualBreakCount="2">
        <brk id="24" max="27" man="1"/>
        <brk id="41" max="27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Rows="1" view="pageLayout" topLeftCell="A148">
      <selection activeCell="R159" sqref="R159"/>
      <rowBreaks count="2" manualBreakCount="2">
        <brk id="62" max="27" man="1"/>
        <brk id="98" max="27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17">
    <mergeCell ref="A64:D64"/>
    <mergeCell ref="B30:D30"/>
    <mergeCell ref="A59:B59"/>
    <mergeCell ref="A63:D63"/>
    <mergeCell ref="A62:B62"/>
    <mergeCell ref="C59:D59"/>
    <mergeCell ref="C52:D52"/>
    <mergeCell ref="C46:D46"/>
    <mergeCell ref="C12:D12"/>
    <mergeCell ref="C15:D15"/>
    <mergeCell ref="B4:D4"/>
    <mergeCell ref="B17:D17"/>
    <mergeCell ref="A1:D1"/>
    <mergeCell ref="C2:D2"/>
    <mergeCell ref="A2:B2"/>
    <mergeCell ref="C5:D5"/>
    <mergeCell ref="C8:D8"/>
  </mergeCells>
  <dataValidations xWindow="1022" yWindow="646" count="10">
    <dataValidation type="list" allowBlank="1" showInputMessage="1" showErrorMessage="1" sqref="C5 C14:C15 C31:C43 C8:C12 C18:C29 C46:C59">
      <formula1>"(wybierz z listy),TAK,ND"</formula1>
    </dataValidation>
    <dataValidation type="list" allowBlank="1" showInputMessage="1" showErrorMessage="1" sqref="C6:C7 C13 C16">
      <formula1>"(wybierz z listy),TAK"</formula1>
    </dataValidation>
    <dataValidation type="list" allowBlank="1" showInputMessage="1" showErrorMessage="1" sqref="C2">
      <formula1>"(wybierz z listy),TAK,NIE"</formula1>
    </dataValidation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D62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14 - i odpowiednio dalej, jak wskazują zielone strzałki) i wybrać Wstaw." sqref="F61 F63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F47"/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e zielona strzałka) i wybrać Wstaw." sqref="F62"/>
    <dataValidation allowBlank="1" showInputMessage="1" showErrorMessage="1" promptTitle="Uwaga! Aby dodać wiersz..." prompt="...należy prawym klawiszem myszy kliknąć w numer wiersza znajdujący się PONIŻEJ tabeli (lub części tabeli), do której dodawany jest wiersz! (w tym konkretnym przypadku w numer 50 - i odpowiednio dalej, jak wskazują zielone strzałki) i wybrać Wstaw." sqref="F46"/>
    <dataValidation type="whole" operator="greaterThanOrEqual" allowBlank="1" showInputMessage="1" showErrorMessage="1" errorTitle="Błąd!" error="W tym polu można wpisać tylko liczbę całkowitą - równą lub większą od 0" promptTitle="Uwaga!" prompt="Jeżeli wprowadzono opis dodawanego (innego) załącznika, to należy także wprowadzić liczbę określającą ilość tych załączników. W przeciwnym wypadku pole należy pozostawić puste (nie wprowadzać wartości 0)" sqref="D44:D45 D60:D61">
      <formula1>0</formula1>
    </dataValidation>
    <dataValidation type="whole" operator="greaterThanOrEqual" showInputMessage="1" showErrorMessage="1" errorTitle="Błąd!" error="W tym polu można wpisać tylko liczbę całkowitą - równą lub większą od 0" promptTitle="Uwaga!" prompt="Należy wpisać liczbę załączników lub w polu obok wybrać &quot;ND&quot;, a wtedy &quot;0&quot; zostanie wstawione automatycznie" sqref="D6:D7 D9:D11 D13:D14 D16 D31:D43 D47:D51 D18:D29">
      <formula1>0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  <rowBreaks count="2" manualBreakCount="2">
    <brk id="28" max="3" man="1"/>
    <brk id="51" max="3" man="1"/>
  </rowBreaks>
  <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:AM42"/>
  <sheetViews>
    <sheetView showGridLines="0" view="pageBreakPreview" zoomScale="145" zoomScaleNormal="85" zoomScaleSheetLayoutView="145" zoomScalePageLayoutView="120" workbookViewId="0">
      <selection activeCell="C35" sqref="C35:R37"/>
    </sheetView>
  </sheetViews>
  <sheetFormatPr defaultColWidth="9.140625" defaultRowHeight="12.75"/>
  <cols>
    <col min="1" max="1" width="3.140625" style="192" customWidth="1"/>
    <col min="2" max="18" width="2.5703125" style="145" customWidth="1"/>
    <col min="19" max="19" width="2" style="145" customWidth="1"/>
    <col min="20" max="20" width="1.85546875" style="145" customWidth="1"/>
    <col min="21" max="28" width="2.85546875" style="145" customWidth="1"/>
    <col min="29" max="29" width="2.42578125" style="145" customWidth="1"/>
    <col min="30" max="35" width="2.85546875" style="145" customWidth="1"/>
    <col min="36" max="37" width="2.42578125" style="145" customWidth="1"/>
    <col min="38" max="38" width="2.5703125" style="145" customWidth="1"/>
    <col min="39" max="39" width="9.140625" style="154"/>
    <col min="40" max="16384" width="9.140625" style="145"/>
  </cols>
  <sheetData>
    <row r="1" spans="1:39" s="700" customFormat="1" ht="16.5" customHeight="1">
      <c r="A1" s="698" t="s">
        <v>494</v>
      </c>
      <c r="B1" s="698"/>
      <c r="C1" s="698"/>
      <c r="D1" s="698"/>
      <c r="E1" s="698"/>
      <c r="F1" s="698"/>
      <c r="G1" s="698"/>
      <c r="H1" s="698"/>
      <c r="I1" s="698"/>
      <c r="J1" s="698"/>
      <c r="K1" s="698"/>
      <c r="L1" s="698"/>
      <c r="M1" s="698"/>
      <c r="N1" s="698"/>
      <c r="O1" s="698"/>
      <c r="P1" s="698"/>
      <c r="Q1" s="698"/>
      <c r="R1" s="698"/>
      <c r="S1" s="698"/>
      <c r="T1" s="698"/>
      <c r="U1" s="698"/>
      <c r="V1" s="698"/>
      <c r="W1" s="698"/>
      <c r="X1" s="698"/>
      <c r="Y1" s="698"/>
      <c r="Z1" s="698"/>
      <c r="AA1" s="698"/>
      <c r="AB1" s="698"/>
      <c r="AC1" s="698"/>
      <c r="AD1" s="698"/>
      <c r="AE1" s="698"/>
      <c r="AF1" s="698"/>
      <c r="AG1" s="699"/>
      <c r="AH1" s="699"/>
      <c r="AI1" s="699"/>
      <c r="AJ1" s="699"/>
      <c r="AK1" s="699"/>
    </row>
    <row r="2" spans="1:39" ht="3" customHeight="1">
      <c r="A2" s="401"/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5"/>
      <c r="AC2" s="325"/>
      <c r="AD2" s="325"/>
      <c r="AE2" s="175"/>
      <c r="AF2" s="175"/>
      <c r="AG2" s="175"/>
      <c r="AH2" s="176"/>
      <c r="AI2" s="176"/>
      <c r="AJ2" s="177"/>
      <c r="AK2" s="177"/>
      <c r="AL2" s="154"/>
    </row>
    <row r="3" spans="1:39" ht="24.95" customHeight="1">
      <c r="A3" s="402" t="s">
        <v>356</v>
      </c>
      <c r="B3" s="1325" t="s">
        <v>493</v>
      </c>
      <c r="C3" s="1325"/>
      <c r="D3" s="1325"/>
      <c r="E3" s="1325"/>
      <c r="F3" s="1325"/>
      <c r="G3" s="1325"/>
      <c r="H3" s="1325"/>
      <c r="I3" s="1325"/>
      <c r="J3" s="1325"/>
      <c r="K3" s="1325"/>
      <c r="L3" s="1325"/>
      <c r="M3" s="1325"/>
      <c r="N3" s="1325"/>
      <c r="O3" s="1325"/>
      <c r="P3" s="1325"/>
      <c r="Q3" s="1325"/>
      <c r="R3" s="1325"/>
      <c r="S3" s="1325"/>
      <c r="T3" s="1325"/>
      <c r="U3" s="1325"/>
      <c r="V3" s="1325"/>
      <c r="W3" s="1326"/>
      <c r="X3" s="1327">
        <f>B_IV!AB32</f>
        <v>0</v>
      </c>
      <c r="Y3" s="1328"/>
      <c r="Z3" s="1328"/>
      <c r="AA3" s="1328"/>
      <c r="AB3" s="1328"/>
      <c r="AC3" s="1328"/>
      <c r="AD3" s="1328"/>
      <c r="AE3" s="1328"/>
      <c r="AF3" s="1328"/>
      <c r="AG3" s="1328"/>
      <c r="AH3" s="1328"/>
      <c r="AI3" s="1329"/>
      <c r="AJ3" s="1324" t="s">
        <v>10</v>
      </c>
      <c r="AK3" s="1324"/>
      <c r="AL3" s="154"/>
    </row>
    <row r="4" spans="1:39" ht="3" customHeight="1">
      <c r="A4" s="401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  <c r="AD4" s="177"/>
      <c r="AE4" s="178"/>
      <c r="AF4" s="177"/>
      <c r="AG4" s="177"/>
      <c r="AH4" s="177"/>
      <c r="AI4" s="177"/>
      <c r="AJ4" s="177"/>
      <c r="AK4" s="177"/>
      <c r="AL4" s="154"/>
    </row>
    <row r="5" spans="1:39" ht="24.95" customHeight="1">
      <c r="A5" s="403"/>
      <c r="B5" s="1324" t="s">
        <v>345</v>
      </c>
      <c r="C5" s="1324"/>
      <c r="D5" s="1324"/>
      <c r="E5" s="1331"/>
      <c r="F5" s="1255"/>
      <c r="G5" s="1330"/>
      <c r="H5" s="1330"/>
      <c r="I5" s="1330"/>
      <c r="J5" s="1330"/>
      <c r="K5" s="1330"/>
      <c r="L5" s="1330"/>
      <c r="M5" s="1330"/>
      <c r="N5" s="1330"/>
      <c r="O5" s="1330"/>
      <c r="P5" s="1330"/>
      <c r="Q5" s="1330"/>
      <c r="R5" s="1330"/>
      <c r="S5" s="1330"/>
      <c r="T5" s="1330"/>
      <c r="U5" s="1330"/>
      <c r="V5" s="1330"/>
      <c r="W5" s="1330"/>
      <c r="X5" s="1330"/>
      <c r="Y5" s="1330"/>
      <c r="Z5" s="1330"/>
      <c r="AA5" s="1330"/>
      <c r="AB5" s="1330"/>
      <c r="AC5" s="1330"/>
      <c r="AD5" s="1330"/>
      <c r="AE5" s="1330"/>
      <c r="AF5" s="1330"/>
      <c r="AG5" s="1330"/>
      <c r="AH5" s="1330"/>
      <c r="AI5" s="1330"/>
      <c r="AJ5" s="177"/>
      <c r="AK5" s="177"/>
      <c r="AL5" s="154"/>
    </row>
    <row r="6" spans="1:39" ht="3" customHeight="1">
      <c r="A6" s="1332"/>
      <c r="B6" s="1333"/>
      <c r="C6" s="1333"/>
      <c r="D6" s="1333"/>
      <c r="E6" s="1333"/>
      <c r="F6" s="1333"/>
      <c r="G6" s="179"/>
      <c r="H6" s="179"/>
      <c r="I6" s="179"/>
      <c r="J6" s="179"/>
      <c r="K6" s="179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179"/>
      <c r="AG6" s="179"/>
      <c r="AH6" s="179"/>
      <c r="AI6" s="177"/>
      <c r="AJ6" s="177"/>
      <c r="AK6" s="177"/>
      <c r="AL6" s="154"/>
    </row>
    <row r="7" spans="1:39" ht="12.6" customHeight="1">
      <c r="A7" s="404" t="s">
        <v>357</v>
      </c>
      <c r="B7" s="1341" t="str">
        <f>IF(B_IV!E58&gt;0,"Wnioskuję o wypłatę zaliczki",IF(B_IV!AE67&gt;0,"Wnioskuję o wypłatę wyprzedzającego finansowania","Wnioskuję o wypłatę zaliczki / wyprzedzającego finansowania"))</f>
        <v>Wnioskuję o wypłatę zaliczki / wyprzedzającego finansowania</v>
      </c>
      <c r="C7" s="1341"/>
      <c r="D7" s="1341"/>
      <c r="E7" s="1341"/>
      <c r="F7" s="1341"/>
      <c r="G7" s="1341"/>
      <c r="H7" s="1341"/>
      <c r="I7" s="1341"/>
      <c r="J7" s="1341"/>
      <c r="K7" s="1341"/>
      <c r="L7" s="1341"/>
      <c r="M7" s="1341"/>
      <c r="N7" s="1341"/>
      <c r="O7" s="1341"/>
      <c r="P7" s="1341"/>
      <c r="Q7" s="1341"/>
      <c r="R7" s="1341"/>
      <c r="S7" s="1341"/>
      <c r="T7" s="1341"/>
      <c r="U7" s="1341"/>
      <c r="V7" s="1341"/>
      <c r="W7" s="496"/>
      <c r="X7" s="1334">
        <f>IF(B_IV!E58&gt;0,B_IV!E58,IF(B_IV!AE67&gt;0,B_IV!AE67,0))</f>
        <v>0</v>
      </c>
      <c r="Y7" s="1335"/>
      <c r="Z7" s="1335"/>
      <c r="AA7" s="1335"/>
      <c r="AB7" s="1335"/>
      <c r="AC7" s="1335"/>
      <c r="AD7" s="1335"/>
      <c r="AE7" s="1335"/>
      <c r="AF7" s="1335"/>
      <c r="AG7" s="1335"/>
      <c r="AH7" s="1335"/>
      <c r="AI7" s="1336"/>
      <c r="AJ7" s="376" t="s">
        <v>10</v>
      </c>
      <c r="AK7" s="376"/>
      <c r="AL7" s="154"/>
    </row>
    <row r="8" spans="1:39" ht="12.6" customHeight="1">
      <c r="A8" s="404"/>
      <c r="B8" s="1340" t="s">
        <v>706</v>
      </c>
      <c r="C8" s="1340"/>
      <c r="D8" s="1340"/>
      <c r="E8" s="1340"/>
      <c r="F8" s="1340"/>
      <c r="G8" s="1340"/>
      <c r="H8" s="1340"/>
      <c r="I8" s="1340"/>
      <c r="J8" s="1340"/>
      <c r="K8" s="1340"/>
      <c r="L8" s="1340"/>
      <c r="M8" s="1340"/>
      <c r="N8" s="1340"/>
      <c r="O8" s="1340"/>
      <c r="P8" s="1340"/>
      <c r="Q8" s="1340"/>
      <c r="R8" s="1340"/>
      <c r="S8" s="1340"/>
      <c r="T8" s="1340"/>
      <c r="U8" s="1340"/>
      <c r="V8" s="1340"/>
      <c r="W8" s="496"/>
      <c r="X8" s="1337"/>
      <c r="Y8" s="1338"/>
      <c r="Z8" s="1338"/>
      <c r="AA8" s="1338"/>
      <c r="AB8" s="1338"/>
      <c r="AC8" s="1338"/>
      <c r="AD8" s="1338"/>
      <c r="AE8" s="1338"/>
      <c r="AF8" s="1338"/>
      <c r="AG8" s="1338"/>
      <c r="AH8" s="1338"/>
      <c r="AI8" s="1339"/>
      <c r="AJ8" s="495"/>
      <c r="AK8" s="495"/>
      <c r="AL8" s="154"/>
    </row>
    <row r="9" spans="1:39" ht="3" customHeight="1">
      <c r="A9" s="401"/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8"/>
      <c r="AF9" s="177"/>
      <c r="AG9" s="177"/>
      <c r="AH9" s="177"/>
      <c r="AI9" s="177"/>
      <c r="AJ9" s="177"/>
      <c r="AK9" s="177"/>
      <c r="AL9" s="154"/>
    </row>
    <row r="10" spans="1:39" ht="24.95" customHeight="1">
      <c r="A10" s="403"/>
      <c r="B10" s="1324" t="s">
        <v>345</v>
      </c>
      <c r="C10" s="1324"/>
      <c r="D10" s="1324"/>
      <c r="E10" s="1331"/>
      <c r="F10" s="1255"/>
      <c r="G10" s="1330"/>
      <c r="H10" s="1330"/>
      <c r="I10" s="1330"/>
      <c r="J10" s="1330"/>
      <c r="K10" s="1330"/>
      <c r="L10" s="1330"/>
      <c r="M10" s="1330"/>
      <c r="N10" s="1330"/>
      <c r="O10" s="1330"/>
      <c r="P10" s="1330"/>
      <c r="Q10" s="1330"/>
      <c r="R10" s="1330"/>
      <c r="S10" s="1330"/>
      <c r="T10" s="1330"/>
      <c r="U10" s="1330"/>
      <c r="V10" s="1330"/>
      <c r="W10" s="1330"/>
      <c r="X10" s="1330"/>
      <c r="Y10" s="1330"/>
      <c r="Z10" s="1330"/>
      <c r="AA10" s="1330"/>
      <c r="AB10" s="1330"/>
      <c r="AC10" s="1330"/>
      <c r="AD10" s="1330"/>
      <c r="AE10" s="1330"/>
      <c r="AF10" s="1330"/>
      <c r="AG10" s="1330"/>
      <c r="AH10" s="1330"/>
      <c r="AI10" s="1330"/>
      <c r="AJ10" s="177"/>
      <c r="AK10" s="177"/>
      <c r="AL10" s="154"/>
    </row>
    <row r="11" spans="1:39" ht="12" customHeight="1">
      <c r="A11" s="403" t="s">
        <v>620</v>
      </c>
      <c r="B11" s="324"/>
      <c r="C11" s="324"/>
      <c r="D11" s="324"/>
      <c r="E11" s="324"/>
      <c r="F11" s="325"/>
      <c r="G11" s="325"/>
      <c r="H11" s="325"/>
      <c r="I11" s="325"/>
      <c r="J11" s="325"/>
      <c r="K11" s="325"/>
      <c r="L11" s="325"/>
      <c r="M11" s="325"/>
      <c r="N11" s="325"/>
      <c r="O11" s="325"/>
      <c r="P11" s="325"/>
      <c r="Q11" s="325"/>
      <c r="R11" s="325"/>
      <c r="S11" s="325"/>
      <c r="T11" s="325"/>
      <c r="U11" s="325"/>
      <c r="V11" s="325"/>
      <c r="W11" s="325"/>
      <c r="X11" s="325"/>
      <c r="Y11" s="325"/>
      <c r="Z11" s="325"/>
      <c r="AA11" s="325"/>
      <c r="AB11" s="325"/>
      <c r="AC11" s="325"/>
      <c r="AD11" s="325"/>
      <c r="AE11" s="325"/>
      <c r="AF11" s="325"/>
      <c r="AG11" s="325"/>
      <c r="AH11" s="325"/>
      <c r="AI11" s="325"/>
      <c r="AJ11" s="177"/>
      <c r="AK11" s="177"/>
      <c r="AL11" s="154"/>
    </row>
    <row r="12" spans="1:39" s="180" customFormat="1" ht="125.85" customHeight="1">
      <c r="A12" s="405" t="s">
        <v>346</v>
      </c>
      <c r="B12" s="1323" t="s">
        <v>964</v>
      </c>
      <c r="C12" s="1323"/>
      <c r="D12" s="1323"/>
      <c r="E12" s="1323"/>
      <c r="F12" s="1323"/>
      <c r="G12" s="1323"/>
      <c r="H12" s="1323"/>
      <c r="I12" s="1323"/>
      <c r="J12" s="1323"/>
      <c r="K12" s="1323"/>
      <c r="L12" s="1323"/>
      <c r="M12" s="1323"/>
      <c r="N12" s="1323"/>
      <c r="O12" s="1323"/>
      <c r="P12" s="1323"/>
      <c r="Q12" s="1323"/>
      <c r="R12" s="1323"/>
      <c r="S12" s="1323"/>
      <c r="T12" s="1323"/>
      <c r="U12" s="1323"/>
      <c r="V12" s="1323"/>
      <c r="W12" s="1323"/>
      <c r="X12" s="1323"/>
      <c r="Y12" s="1323"/>
      <c r="Z12" s="1323"/>
      <c r="AA12" s="1323"/>
      <c r="AB12" s="1323"/>
      <c r="AC12" s="1323"/>
      <c r="AD12" s="1323"/>
      <c r="AE12" s="1323"/>
      <c r="AF12" s="1323"/>
      <c r="AG12" s="1323"/>
      <c r="AH12" s="1323"/>
      <c r="AI12" s="1323"/>
      <c r="AJ12" s="1323"/>
      <c r="AK12" s="1323"/>
      <c r="AL12" s="1323"/>
      <c r="AM12" s="400"/>
    </row>
    <row r="13" spans="1:39" s="180" customFormat="1" ht="14.25" customHeight="1">
      <c r="A13" s="405" t="s">
        <v>351</v>
      </c>
      <c r="B13" s="1322" t="s">
        <v>667</v>
      </c>
      <c r="C13" s="1322"/>
      <c r="D13" s="1322"/>
      <c r="E13" s="1322"/>
      <c r="F13" s="1322"/>
      <c r="G13" s="1322"/>
      <c r="H13" s="1322"/>
      <c r="I13" s="1322"/>
      <c r="J13" s="1322"/>
      <c r="K13" s="1322"/>
      <c r="L13" s="1322"/>
      <c r="M13" s="1322"/>
      <c r="N13" s="1322"/>
      <c r="O13" s="1322"/>
      <c r="P13" s="1322"/>
      <c r="Q13" s="1322"/>
      <c r="R13" s="1322"/>
      <c r="S13" s="1322"/>
      <c r="T13" s="1322"/>
      <c r="U13" s="1322"/>
      <c r="V13" s="1322"/>
      <c r="W13" s="1322"/>
      <c r="X13" s="1322"/>
      <c r="Y13" s="1322"/>
      <c r="Z13" s="1322"/>
      <c r="AA13" s="1322"/>
      <c r="AB13" s="1322"/>
      <c r="AC13" s="1322"/>
      <c r="AD13" s="1322"/>
      <c r="AE13" s="1322"/>
      <c r="AF13" s="1322"/>
      <c r="AG13" s="1322"/>
      <c r="AH13" s="1322"/>
      <c r="AI13" s="1322"/>
      <c r="AJ13" s="1322"/>
      <c r="AK13" s="1322"/>
      <c r="AL13" s="1322"/>
      <c r="AM13" s="400"/>
    </row>
    <row r="14" spans="1:39" s="163" customFormat="1" ht="23.1" customHeight="1">
      <c r="A14" s="405" t="s">
        <v>347</v>
      </c>
      <c r="B14" s="1322" t="s">
        <v>944</v>
      </c>
      <c r="C14" s="1322"/>
      <c r="D14" s="1322"/>
      <c r="E14" s="1322"/>
      <c r="F14" s="1322"/>
      <c r="G14" s="1322"/>
      <c r="H14" s="1322"/>
      <c r="I14" s="1322"/>
      <c r="J14" s="1322"/>
      <c r="K14" s="1322"/>
      <c r="L14" s="1322"/>
      <c r="M14" s="1322"/>
      <c r="N14" s="1322"/>
      <c r="O14" s="1322"/>
      <c r="P14" s="1322"/>
      <c r="Q14" s="1322"/>
      <c r="R14" s="1322"/>
      <c r="S14" s="1322"/>
      <c r="T14" s="1322"/>
      <c r="U14" s="1322"/>
      <c r="V14" s="1322"/>
      <c r="W14" s="1322"/>
      <c r="X14" s="1322"/>
      <c r="Y14" s="1322"/>
      <c r="Z14" s="1322"/>
      <c r="AA14" s="1322"/>
      <c r="AB14" s="1322"/>
      <c r="AC14" s="1322"/>
      <c r="AD14" s="1322"/>
      <c r="AE14" s="1322"/>
      <c r="AF14" s="1322"/>
      <c r="AG14" s="1322"/>
      <c r="AH14" s="1322"/>
      <c r="AI14" s="1322"/>
      <c r="AJ14" s="1322"/>
      <c r="AK14" s="1322"/>
      <c r="AL14" s="1322"/>
      <c r="AM14" s="331"/>
    </row>
    <row r="15" spans="1:39" s="163" customFormat="1" ht="51" customHeight="1">
      <c r="A15" s="405" t="s">
        <v>348</v>
      </c>
      <c r="B15" s="1322" t="s">
        <v>945</v>
      </c>
      <c r="C15" s="1322"/>
      <c r="D15" s="1322"/>
      <c r="E15" s="1322"/>
      <c r="F15" s="1322"/>
      <c r="G15" s="1322"/>
      <c r="H15" s="1322"/>
      <c r="I15" s="1322"/>
      <c r="J15" s="1322"/>
      <c r="K15" s="1322"/>
      <c r="L15" s="1322"/>
      <c r="M15" s="1322"/>
      <c r="N15" s="1322"/>
      <c r="O15" s="1322"/>
      <c r="P15" s="1322"/>
      <c r="Q15" s="1322"/>
      <c r="R15" s="1322"/>
      <c r="S15" s="1322"/>
      <c r="T15" s="1322"/>
      <c r="U15" s="1322"/>
      <c r="V15" s="1322"/>
      <c r="W15" s="1322"/>
      <c r="X15" s="1322"/>
      <c r="Y15" s="1322"/>
      <c r="Z15" s="1322"/>
      <c r="AA15" s="1322"/>
      <c r="AB15" s="1322"/>
      <c r="AC15" s="1322"/>
      <c r="AD15" s="1322"/>
      <c r="AE15" s="1322"/>
      <c r="AF15" s="1322"/>
      <c r="AG15" s="1322"/>
      <c r="AH15" s="1322"/>
      <c r="AI15" s="1322"/>
      <c r="AJ15" s="1322"/>
      <c r="AK15" s="1322"/>
      <c r="AL15" s="1322"/>
      <c r="AM15" s="331"/>
    </row>
    <row r="16" spans="1:39" s="180" customFormat="1" ht="47.45" customHeight="1">
      <c r="A16" s="405" t="s">
        <v>349</v>
      </c>
      <c r="B16" s="1322" t="s">
        <v>725</v>
      </c>
      <c r="C16" s="1322"/>
      <c r="D16" s="1322"/>
      <c r="E16" s="1322"/>
      <c r="F16" s="1322"/>
      <c r="G16" s="1322"/>
      <c r="H16" s="1322"/>
      <c r="I16" s="1322"/>
      <c r="J16" s="1322"/>
      <c r="K16" s="1322"/>
      <c r="L16" s="1322"/>
      <c r="M16" s="1322"/>
      <c r="N16" s="1322"/>
      <c r="O16" s="1322"/>
      <c r="P16" s="1322"/>
      <c r="Q16" s="1322"/>
      <c r="R16" s="1322"/>
      <c r="S16" s="1322"/>
      <c r="T16" s="1322"/>
      <c r="U16" s="1322"/>
      <c r="V16" s="1322"/>
      <c r="W16" s="1322"/>
      <c r="X16" s="1322"/>
      <c r="Y16" s="1322"/>
      <c r="Z16" s="1322"/>
      <c r="AA16" s="1322"/>
      <c r="AB16" s="1322"/>
      <c r="AC16" s="1322"/>
      <c r="AD16" s="1322"/>
      <c r="AE16" s="1322"/>
      <c r="AF16" s="1322"/>
      <c r="AG16" s="1322"/>
      <c r="AH16" s="1322"/>
      <c r="AI16" s="1322"/>
      <c r="AJ16" s="1322"/>
      <c r="AK16" s="1322"/>
      <c r="AL16" s="1322"/>
      <c r="AM16" s="400"/>
    </row>
    <row r="17" spans="1:39" s="163" customFormat="1" ht="25.35" customHeight="1">
      <c r="A17" s="406" t="s">
        <v>449</v>
      </c>
      <c r="B17" s="1322" t="s">
        <v>726</v>
      </c>
      <c r="C17" s="1322"/>
      <c r="D17" s="1322"/>
      <c r="E17" s="1322"/>
      <c r="F17" s="1322"/>
      <c r="G17" s="1322"/>
      <c r="H17" s="1322"/>
      <c r="I17" s="1322"/>
      <c r="J17" s="1322"/>
      <c r="K17" s="1322"/>
      <c r="L17" s="1322"/>
      <c r="M17" s="1322"/>
      <c r="N17" s="1322"/>
      <c r="O17" s="1322"/>
      <c r="P17" s="1322"/>
      <c r="Q17" s="1322"/>
      <c r="R17" s="1322"/>
      <c r="S17" s="1322"/>
      <c r="T17" s="1322"/>
      <c r="U17" s="1322"/>
      <c r="V17" s="1322"/>
      <c r="W17" s="1322"/>
      <c r="X17" s="1322"/>
      <c r="Y17" s="1322"/>
      <c r="Z17" s="1322"/>
      <c r="AA17" s="1322"/>
      <c r="AB17" s="1322"/>
      <c r="AC17" s="1322"/>
      <c r="AD17" s="1322"/>
      <c r="AE17" s="1322"/>
      <c r="AF17" s="1322"/>
      <c r="AG17" s="1322"/>
      <c r="AH17" s="1322"/>
      <c r="AI17" s="1322"/>
      <c r="AJ17" s="1322"/>
      <c r="AK17" s="1322"/>
      <c r="AL17" s="1322"/>
      <c r="AM17" s="331"/>
    </row>
    <row r="18" spans="1:39" s="163" customFormat="1" ht="20.100000000000001" customHeight="1">
      <c r="A18" s="406" t="s">
        <v>619</v>
      </c>
      <c r="B18" s="1344" t="s">
        <v>507</v>
      </c>
      <c r="C18" s="1344"/>
      <c r="D18" s="1344"/>
      <c r="E18" s="1344"/>
      <c r="F18" s="1344"/>
      <c r="G18" s="1344"/>
      <c r="H18" s="1344"/>
      <c r="I18" s="1344"/>
      <c r="J18" s="1344"/>
      <c r="K18" s="1344"/>
      <c r="L18" s="1344"/>
      <c r="M18" s="1344"/>
      <c r="N18" s="1344"/>
      <c r="O18" s="1344"/>
      <c r="P18" s="1344"/>
      <c r="Q18" s="1344"/>
      <c r="R18" s="1344"/>
      <c r="S18" s="323"/>
      <c r="T18" s="323"/>
      <c r="U18" s="323"/>
      <c r="V18" s="323"/>
      <c r="W18" s="323"/>
      <c r="X18" s="323"/>
      <c r="Y18" s="323"/>
      <c r="Z18" s="323"/>
      <c r="AA18" s="323"/>
      <c r="AB18" s="323"/>
      <c r="AC18" s="323"/>
      <c r="AD18" s="323"/>
      <c r="AE18" s="323"/>
      <c r="AF18" s="323"/>
      <c r="AG18" s="323"/>
      <c r="AH18" s="323"/>
      <c r="AI18" s="323"/>
      <c r="AJ18" s="323"/>
      <c r="AK18" s="323"/>
      <c r="AL18" s="381"/>
      <c r="AM18" s="331"/>
    </row>
    <row r="19" spans="1:39" s="163" customFormat="1" ht="13.5" customHeight="1">
      <c r="A19" s="405"/>
      <c r="B19" s="153" t="s">
        <v>181</v>
      </c>
      <c r="C19" s="1345" t="s">
        <v>508</v>
      </c>
      <c r="D19" s="1346"/>
      <c r="E19" s="323"/>
      <c r="F19" s="323"/>
      <c r="G19" s="323"/>
      <c r="H19" s="153"/>
      <c r="I19" s="1347" t="s">
        <v>509</v>
      </c>
      <c r="J19" s="1344"/>
      <c r="K19" s="1344"/>
      <c r="L19" s="1344"/>
      <c r="M19" s="1344"/>
      <c r="N19" s="1344"/>
      <c r="O19" s="1344"/>
      <c r="P19" s="1344"/>
      <c r="Q19" s="323"/>
      <c r="R19" s="323"/>
      <c r="S19" s="323"/>
      <c r="T19" s="350"/>
      <c r="U19" s="153" t="s">
        <v>181</v>
      </c>
      <c r="V19" s="1347" t="s">
        <v>510</v>
      </c>
      <c r="W19" s="1344"/>
      <c r="X19" s="1344"/>
      <c r="Y19" s="1344"/>
      <c r="Z19" s="1344"/>
      <c r="AA19" s="1344"/>
      <c r="AB19" s="1344"/>
      <c r="AC19" s="1344"/>
      <c r="AD19" s="1344"/>
      <c r="AE19" s="323"/>
      <c r="AF19" s="323"/>
      <c r="AG19" s="153" t="s">
        <v>181</v>
      </c>
      <c r="AH19" s="1344" t="s">
        <v>668</v>
      </c>
      <c r="AI19" s="1344"/>
      <c r="AJ19" s="1344"/>
      <c r="AK19" s="1344"/>
      <c r="AL19" s="181"/>
      <c r="AM19" s="331"/>
    </row>
    <row r="20" spans="1:39" s="163" customFormat="1" ht="4.5" customHeight="1">
      <c r="A20" s="405"/>
      <c r="B20" s="323"/>
      <c r="C20" s="1322" t="s">
        <v>669</v>
      </c>
      <c r="D20" s="1322"/>
      <c r="E20" s="1322"/>
      <c r="F20" s="1322"/>
      <c r="G20" s="1322"/>
      <c r="H20" s="1322"/>
      <c r="I20" s="1322"/>
      <c r="J20" s="1322"/>
      <c r="K20" s="1322"/>
      <c r="L20" s="1322"/>
      <c r="M20" s="1322"/>
      <c r="N20" s="1322"/>
      <c r="O20" s="1322"/>
      <c r="P20" s="1322"/>
      <c r="Q20" s="1322"/>
      <c r="R20" s="1322"/>
      <c r="S20" s="1322"/>
      <c r="T20" s="1322"/>
      <c r="U20" s="1322"/>
      <c r="V20" s="1322"/>
      <c r="W20" s="1322"/>
      <c r="X20" s="1322"/>
      <c r="Y20" s="1322"/>
      <c r="Z20" s="1322"/>
      <c r="AA20" s="1322"/>
      <c r="AB20" s="1322"/>
      <c r="AC20" s="1322"/>
      <c r="AD20" s="1322"/>
      <c r="AE20" s="1322"/>
      <c r="AF20" s="1322"/>
      <c r="AG20" s="1322"/>
      <c r="AH20" s="1322"/>
      <c r="AI20" s="1322"/>
      <c r="AJ20" s="1322"/>
      <c r="AK20" s="1322"/>
      <c r="AL20" s="1322"/>
      <c r="AM20" s="331"/>
    </row>
    <row r="21" spans="1:39" s="163" customFormat="1" ht="13.5" customHeight="1">
      <c r="A21" s="405"/>
      <c r="B21" s="153" t="s">
        <v>181</v>
      </c>
      <c r="C21" s="1322"/>
      <c r="D21" s="1322"/>
      <c r="E21" s="1322"/>
      <c r="F21" s="1322"/>
      <c r="G21" s="1322"/>
      <c r="H21" s="1322"/>
      <c r="I21" s="1322"/>
      <c r="J21" s="1322"/>
      <c r="K21" s="1322"/>
      <c r="L21" s="1322"/>
      <c r="M21" s="1322"/>
      <c r="N21" s="1322"/>
      <c r="O21" s="1322"/>
      <c r="P21" s="1322"/>
      <c r="Q21" s="1322"/>
      <c r="R21" s="1322"/>
      <c r="S21" s="1322"/>
      <c r="T21" s="1322"/>
      <c r="U21" s="1322"/>
      <c r="V21" s="1322"/>
      <c r="W21" s="1322"/>
      <c r="X21" s="1322"/>
      <c r="Y21" s="1322"/>
      <c r="Z21" s="1322"/>
      <c r="AA21" s="1322"/>
      <c r="AB21" s="1322"/>
      <c r="AC21" s="1322"/>
      <c r="AD21" s="1322"/>
      <c r="AE21" s="1322"/>
      <c r="AF21" s="1322"/>
      <c r="AG21" s="1322"/>
      <c r="AH21" s="1322"/>
      <c r="AI21" s="1322"/>
      <c r="AJ21" s="1322"/>
      <c r="AK21" s="1322"/>
      <c r="AL21" s="1322"/>
      <c r="AM21" s="181"/>
    </row>
    <row r="22" spans="1:39" s="163" customFormat="1" ht="4.5" customHeight="1">
      <c r="A22" s="405"/>
      <c r="B22" s="323"/>
      <c r="C22" s="1322"/>
      <c r="D22" s="1322"/>
      <c r="E22" s="1322"/>
      <c r="F22" s="1322"/>
      <c r="G22" s="1322"/>
      <c r="H22" s="1322"/>
      <c r="I22" s="1322"/>
      <c r="J22" s="1322"/>
      <c r="K22" s="1322"/>
      <c r="L22" s="1322"/>
      <c r="M22" s="1322"/>
      <c r="N22" s="1322"/>
      <c r="O22" s="1322"/>
      <c r="P22" s="1322"/>
      <c r="Q22" s="1322"/>
      <c r="R22" s="1322"/>
      <c r="S22" s="1322"/>
      <c r="T22" s="1322"/>
      <c r="U22" s="1322"/>
      <c r="V22" s="1322"/>
      <c r="W22" s="1322"/>
      <c r="X22" s="1322"/>
      <c r="Y22" s="1322"/>
      <c r="Z22" s="1322"/>
      <c r="AA22" s="1322"/>
      <c r="AB22" s="1322"/>
      <c r="AC22" s="1322"/>
      <c r="AD22" s="1322"/>
      <c r="AE22" s="1322"/>
      <c r="AF22" s="1322"/>
      <c r="AG22" s="1322"/>
      <c r="AH22" s="1322"/>
      <c r="AI22" s="1322"/>
      <c r="AJ22" s="1322"/>
      <c r="AK22" s="1322"/>
      <c r="AL22" s="1322"/>
      <c r="AM22" s="331"/>
    </row>
    <row r="23" spans="1:39" s="163" customFormat="1" ht="4.5" customHeight="1">
      <c r="A23" s="405"/>
      <c r="B23" s="323"/>
      <c r="C23" s="1322" t="s">
        <v>670</v>
      </c>
      <c r="D23" s="1322"/>
      <c r="E23" s="1322"/>
      <c r="F23" s="1322"/>
      <c r="G23" s="1322"/>
      <c r="H23" s="1322"/>
      <c r="I23" s="1322"/>
      <c r="J23" s="1322"/>
      <c r="K23" s="1322"/>
      <c r="L23" s="1322"/>
      <c r="M23" s="1322"/>
      <c r="N23" s="1322"/>
      <c r="O23" s="1322"/>
      <c r="P23" s="1322"/>
      <c r="Q23" s="1322"/>
      <c r="R23" s="1322"/>
      <c r="S23" s="1322"/>
      <c r="T23" s="1322"/>
      <c r="U23" s="1322"/>
      <c r="V23" s="1322"/>
      <c r="W23" s="1322"/>
      <c r="X23" s="1322"/>
      <c r="Y23" s="1322"/>
      <c r="Z23" s="1322"/>
      <c r="AA23" s="1322"/>
      <c r="AB23" s="1322"/>
      <c r="AC23" s="1322"/>
      <c r="AD23" s="1322"/>
      <c r="AE23" s="1322"/>
      <c r="AF23" s="1322"/>
      <c r="AG23" s="1322"/>
      <c r="AH23" s="1322"/>
      <c r="AI23" s="1322"/>
      <c r="AJ23" s="1322"/>
      <c r="AK23" s="1322"/>
      <c r="AL23" s="1322"/>
      <c r="AM23" s="331"/>
    </row>
    <row r="24" spans="1:39" s="163" customFormat="1" ht="13.5" customHeight="1">
      <c r="A24" s="405"/>
      <c r="B24" s="153" t="s">
        <v>181</v>
      </c>
      <c r="C24" s="1322"/>
      <c r="D24" s="1322"/>
      <c r="E24" s="1322"/>
      <c r="F24" s="1322"/>
      <c r="G24" s="1322"/>
      <c r="H24" s="1322"/>
      <c r="I24" s="1322"/>
      <c r="J24" s="1322"/>
      <c r="K24" s="1322"/>
      <c r="L24" s="1322"/>
      <c r="M24" s="1322"/>
      <c r="N24" s="1322"/>
      <c r="O24" s="1322"/>
      <c r="P24" s="1322"/>
      <c r="Q24" s="1322"/>
      <c r="R24" s="1322"/>
      <c r="S24" s="1322"/>
      <c r="T24" s="1322"/>
      <c r="U24" s="1322"/>
      <c r="V24" s="1322"/>
      <c r="W24" s="1322"/>
      <c r="X24" s="1322"/>
      <c r="Y24" s="1322"/>
      <c r="Z24" s="1322"/>
      <c r="AA24" s="1322"/>
      <c r="AB24" s="1322"/>
      <c r="AC24" s="1322"/>
      <c r="AD24" s="1322"/>
      <c r="AE24" s="1322"/>
      <c r="AF24" s="1322"/>
      <c r="AG24" s="1322"/>
      <c r="AH24" s="1322"/>
      <c r="AI24" s="1322"/>
      <c r="AJ24" s="1322"/>
      <c r="AK24" s="1322"/>
      <c r="AL24" s="1322"/>
      <c r="AM24" s="331"/>
    </row>
    <row r="25" spans="1:39" s="163" customFormat="1" ht="4.5" customHeight="1">
      <c r="A25" s="405"/>
      <c r="B25" s="323"/>
      <c r="C25" s="1322"/>
      <c r="D25" s="1322"/>
      <c r="E25" s="1322"/>
      <c r="F25" s="1322"/>
      <c r="G25" s="1322"/>
      <c r="H25" s="1322"/>
      <c r="I25" s="1322"/>
      <c r="J25" s="1322"/>
      <c r="K25" s="1322"/>
      <c r="L25" s="1322"/>
      <c r="M25" s="1322"/>
      <c r="N25" s="1322"/>
      <c r="O25" s="1322"/>
      <c r="P25" s="1322"/>
      <c r="Q25" s="1322"/>
      <c r="R25" s="1322"/>
      <c r="S25" s="1322"/>
      <c r="T25" s="1322"/>
      <c r="U25" s="1322"/>
      <c r="V25" s="1322"/>
      <c r="W25" s="1322"/>
      <c r="X25" s="1322"/>
      <c r="Y25" s="1322"/>
      <c r="Z25" s="1322"/>
      <c r="AA25" s="1322"/>
      <c r="AB25" s="1322"/>
      <c r="AC25" s="1322"/>
      <c r="AD25" s="1322"/>
      <c r="AE25" s="1322"/>
      <c r="AF25" s="1322"/>
      <c r="AG25" s="1322"/>
      <c r="AH25" s="1322"/>
      <c r="AI25" s="1322"/>
      <c r="AJ25" s="1322"/>
      <c r="AK25" s="1322"/>
      <c r="AL25" s="1322"/>
      <c r="AM25" s="331"/>
    </row>
    <row r="26" spans="1:39" s="163" customFormat="1" ht="4.5" customHeight="1">
      <c r="A26" s="405"/>
      <c r="B26" s="323"/>
      <c r="C26" s="1322" t="s">
        <v>671</v>
      </c>
      <c r="D26" s="1322"/>
      <c r="E26" s="1322"/>
      <c r="F26" s="1322"/>
      <c r="G26" s="1322"/>
      <c r="H26" s="1322"/>
      <c r="I26" s="1322"/>
      <c r="J26" s="1322"/>
      <c r="K26" s="1322"/>
      <c r="L26" s="1322"/>
      <c r="M26" s="1322"/>
      <c r="N26" s="1322"/>
      <c r="O26" s="1322"/>
      <c r="P26" s="1322"/>
      <c r="Q26" s="1322"/>
      <c r="R26" s="1322"/>
      <c r="S26" s="1322"/>
      <c r="T26" s="1322"/>
      <c r="U26" s="1322"/>
      <c r="V26" s="1322"/>
      <c r="W26" s="1322"/>
      <c r="X26" s="1322"/>
      <c r="Y26" s="1322"/>
      <c r="Z26" s="1322"/>
      <c r="AA26" s="1322"/>
      <c r="AB26" s="1322"/>
      <c r="AC26" s="1322"/>
      <c r="AD26" s="1322"/>
      <c r="AE26" s="1322"/>
      <c r="AF26" s="1322"/>
      <c r="AG26" s="1322"/>
      <c r="AH26" s="1322"/>
      <c r="AI26" s="1322"/>
      <c r="AJ26" s="1322"/>
      <c r="AK26" s="1322"/>
      <c r="AL26" s="1322"/>
      <c r="AM26" s="331"/>
    </row>
    <row r="27" spans="1:39" s="163" customFormat="1" ht="13.5" customHeight="1">
      <c r="A27" s="405"/>
      <c r="B27" s="153" t="s">
        <v>181</v>
      </c>
      <c r="C27" s="1322"/>
      <c r="D27" s="1322"/>
      <c r="E27" s="1322"/>
      <c r="F27" s="1322"/>
      <c r="G27" s="1322"/>
      <c r="H27" s="1322"/>
      <c r="I27" s="1322"/>
      <c r="J27" s="1322"/>
      <c r="K27" s="1322"/>
      <c r="L27" s="1322"/>
      <c r="M27" s="1322"/>
      <c r="N27" s="1322"/>
      <c r="O27" s="1322"/>
      <c r="P27" s="1322"/>
      <c r="Q27" s="1322"/>
      <c r="R27" s="1322"/>
      <c r="S27" s="1322"/>
      <c r="T27" s="1322"/>
      <c r="U27" s="1322"/>
      <c r="V27" s="1322"/>
      <c r="W27" s="1322"/>
      <c r="X27" s="1322"/>
      <c r="Y27" s="1322"/>
      <c r="Z27" s="1322"/>
      <c r="AA27" s="1322"/>
      <c r="AB27" s="1322"/>
      <c r="AC27" s="1322"/>
      <c r="AD27" s="1322"/>
      <c r="AE27" s="1322"/>
      <c r="AF27" s="1322"/>
      <c r="AG27" s="1322"/>
      <c r="AH27" s="1322"/>
      <c r="AI27" s="1322"/>
      <c r="AJ27" s="1322"/>
      <c r="AK27" s="1322"/>
      <c r="AL27" s="1322"/>
      <c r="AM27" s="331"/>
    </row>
    <row r="28" spans="1:39" s="163" customFormat="1" ht="4.5" customHeight="1">
      <c r="A28" s="405"/>
      <c r="B28" s="323"/>
      <c r="C28" s="1322"/>
      <c r="D28" s="1322"/>
      <c r="E28" s="1322"/>
      <c r="F28" s="1322"/>
      <c r="G28" s="1322"/>
      <c r="H28" s="1322"/>
      <c r="I28" s="1322"/>
      <c r="J28" s="1322"/>
      <c r="K28" s="1322"/>
      <c r="L28" s="1322"/>
      <c r="M28" s="1322"/>
      <c r="N28" s="1322"/>
      <c r="O28" s="1322"/>
      <c r="P28" s="1322"/>
      <c r="Q28" s="1322"/>
      <c r="R28" s="1322"/>
      <c r="S28" s="1322"/>
      <c r="T28" s="1322"/>
      <c r="U28" s="1322"/>
      <c r="V28" s="1322"/>
      <c r="W28" s="1322"/>
      <c r="X28" s="1322"/>
      <c r="Y28" s="1322"/>
      <c r="Z28" s="1322"/>
      <c r="AA28" s="1322"/>
      <c r="AB28" s="1322"/>
      <c r="AC28" s="1322"/>
      <c r="AD28" s="1322"/>
      <c r="AE28" s="1322"/>
      <c r="AF28" s="1322"/>
      <c r="AG28" s="1322"/>
      <c r="AH28" s="1322"/>
      <c r="AI28" s="1322"/>
      <c r="AJ28" s="1322"/>
      <c r="AK28" s="1322"/>
      <c r="AL28" s="1322"/>
      <c r="AM28" s="331"/>
    </row>
    <row r="29" spans="1:39" s="163" customFormat="1" ht="5.85" customHeight="1">
      <c r="A29" s="399"/>
      <c r="B29" s="321"/>
      <c r="C29" s="321"/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321"/>
      <c r="P29" s="321"/>
      <c r="Q29" s="321"/>
      <c r="R29" s="321"/>
      <c r="S29" s="321"/>
      <c r="T29" s="321"/>
      <c r="U29" s="321"/>
      <c r="V29" s="321"/>
      <c r="W29" s="321"/>
      <c r="X29" s="321"/>
      <c r="Y29" s="321"/>
      <c r="Z29" s="321"/>
      <c r="AA29" s="321"/>
      <c r="AB29" s="321"/>
      <c r="AC29" s="321"/>
      <c r="AD29" s="321"/>
      <c r="AE29" s="321"/>
      <c r="AF29" s="321"/>
      <c r="AG29" s="321"/>
      <c r="AH29" s="321"/>
      <c r="AI29" s="321"/>
      <c r="AJ29" s="321"/>
      <c r="AK29" s="321"/>
      <c r="AL29" s="321"/>
      <c r="AM29" s="331"/>
    </row>
    <row r="30" spans="1:39" s="163" customFormat="1" ht="13.35" customHeight="1">
      <c r="A30" s="407" t="s">
        <v>8</v>
      </c>
      <c r="B30" s="1321" t="s">
        <v>419</v>
      </c>
      <c r="C30" s="1321"/>
      <c r="D30" s="1321"/>
      <c r="E30" s="1321"/>
      <c r="F30" s="1321"/>
      <c r="G30" s="1321"/>
      <c r="H30" s="1321"/>
      <c r="I30" s="1321"/>
      <c r="J30" s="1321"/>
      <c r="K30" s="1321"/>
      <c r="L30" s="1321"/>
      <c r="M30" s="1321"/>
      <c r="N30" s="1321"/>
      <c r="O30" s="1321"/>
      <c r="P30" s="1321"/>
      <c r="Q30" s="1321"/>
      <c r="R30" s="1321"/>
      <c r="S30" s="1321"/>
      <c r="T30" s="1321"/>
      <c r="U30" s="1321"/>
      <c r="V30" s="1321"/>
      <c r="W30" s="1321"/>
      <c r="X30" s="1321"/>
      <c r="Y30" s="1321"/>
      <c r="Z30" s="1321"/>
      <c r="AA30" s="1321"/>
      <c r="AB30" s="1321"/>
      <c r="AC30" s="1321"/>
      <c r="AD30" s="1321"/>
      <c r="AE30" s="1321"/>
      <c r="AF30" s="1321"/>
      <c r="AG30" s="1321"/>
      <c r="AH30" s="1321"/>
      <c r="AI30" s="1321"/>
      <c r="AJ30" s="1321"/>
      <c r="AK30" s="1321"/>
      <c r="AL30" s="1321"/>
      <c r="AM30" s="331"/>
    </row>
    <row r="31" spans="1:39" s="163" customFormat="1" ht="27.6" customHeight="1">
      <c r="A31" s="405" t="s">
        <v>350</v>
      </c>
      <c r="B31" s="1322" t="s">
        <v>435</v>
      </c>
      <c r="C31" s="1322"/>
      <c r="D31" s="1322"/>
      <c r="E31" s="1322"/>
      <c r="F31" s="1322"/>
      <c r="G31" s="1322"/>
      <c r="H31" s="1322"/>
      <c r="I31" s="1322"/>
      <c r="J31" s="1322"/>
      <c r="K31" s="1322"/>
      <c r="L31" s="1322"/>
      <c r="M31" s="1322"/>
      <c r="N31" s="1322"/>
      <c r="O31" s="1322"/>
      <c r="P31" s="1322"/>
      <c r="Q31" s="1322"/>
      <c r="R31" s="1322"/>
      <c r="S31" s="1322"/>
      <c r="T31" s="1322"/>
      <c r="U31" s="1322"/>
      <c r="V31" s="1322"/>
      <c r="W31" s="1322"/>
      <c r="X31" s="1322"/>
      <c r="Y31" s="1322"/>
      <c r="Z31" s="1322"/>
      <c r="AA31" s="1322"/>
      <c r="AB31" s="1322"/>
      <c r="AC31" s="1322"/>
      <c r="AD31" s="1322"/>
      <c r="AE31" s="1322"/>
      <c r="AF31" s="1322"/>
      <c r="AG31" s="1322"/>
      <c r="AH31" s="1322"/>
      <c r="AI31" s="1322"/>
      <c r="AJ31" s="1322"/>
      <c r="AK31" s="1322"/>
      <c r="AL31" s="1322"/>
      <c r="AM31" s="331"/>
    </row>
    <row r="32" spans="1:39" s="163" customFormat="1" ht="37.35" customHeight="1">
      <c r="A32" s="405" t="s">
        <v>351</v>
      </c>
      <c r="B32" s="1322" t="s">
        <v>896</v>
      </c>
      <c r="C32" s="1322"/>
      <c r="D32" s="1322"/>
      <c r="E32" s="1322"/>
      <c r="F32" s="1322"/>
      <c r="G32" s="1322"/>
      <c r="H32" s="1322"/>
      <c r="I32" s="1322"/>
      <c r="J32" s="1322"/>
      <c r="K32" s="1322"/>
      <c r="L32" s="1322"/>
      <c r="M32" s="1322"/>
      <c r="N32" s="1322"/>
      <c r="O32" s="1322"/>
      <c r="P32" s="1322"/>
      <c r="Q32" s="1322"/>
      <c r="R32" s="1322"/>
      <c r="S32" s="1322"/>
      <c r="T32" s="1322"/>
      <c r="U32" s="1322"/>
      <c r="V32" s="1322"/>
      <c r="W32" s="1322"/>
      <c r="X32" s="1322"/>
      <c r="Y32" s="1322"/>
      <c r="Z32" s="1322"/>
      <c r="AA32" s="1322"/>
      <c r="AB32" s="1322"/>
      <c r="AC32" s="1322"/>
      <c r="AD32" s="1322"/>
      <c r="AE32" s="1322"/>
      <c r="AF32" s="1322"/>
      <c r="AG32" s="1322"/>
      <c r="AH32" s="1322"/>
      <c r="AI32" s="1322"/>
      <c r="AJ32" s="1322"/>
      <c r="AK32" s="1322"/>
      <c r="AL32" s="1322"/>
      <c r="AM32" s="331"/>
    </row>
    <row r="33" spans="1:38" ht="6" customHeight="1">
      <c r="A33" s="408"/>
      <c r="B33" s="182"/>
      <c r="C33" s="182"/>
      <c r="D33" s="182"/>
      <c r="E33" s="182"/>
      <c r="F33" s="182"/>
      <c r="G33" s="182"/>
      <c r="H33" s="182"/>
      <c r="I33" s="182"/>
      <c r="J33" s="182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04"/>
      <c r="AK33" s="104"/>
      <c r="AL33" s="154"/>
    </row>
    <row r="34" spans="1:38" ht="10.5" customHeight="1">
      <c r="A34" s="409"/>
      <c r="B34" s="174"/>
      <c r="C34" s="183"/>
      <c r="D34" s="183"/>
      <c r="E34" s="183"/>
      <c r="F34" s="183"/>
      <c r="G34" s="183"/>
      <c r="H34" s="183"/>
      <c r="I34" s="183"/>
      <c r="J34" s="183"/>
      <c r="K34" s="183"/>
      <c r="L34" s="183"/>
      <c r="M34" s="183"/>
      <c r="N34" s="183"/>
      <c r="O34" s="183"/>
      <c r="P34" s="183"/>
      <c r="Q34" s="183"/>
      <c r="R34" s="183"/>
      <c r="S34" s="184"/>
      <c r="T34" s="185"/>
      <c r="U34" s="1348"/>
      <c r="V34" s="1349"/>
      <c r="W34" s="1349"/>
      <c r="X34" s="1349"/>
      <c r="Y34" s="1349"/>
      <c r="Z34" s="1349"/>
      <c r="AA34" s="1349"/>
      <c r="AB34" s="1349"/>
      <c r="AC34" s="1349"/>
      <c r="AD34" s="1349"/>
      <c r="AE34" s="1349"/>
      <c r="AF34" s="1349"/>
      <c r="AG34" s="1349"/>
      <c r="AH34" s="1349"/>
      <c r="AI34" s="1349"/>
      <c r="AJ34" s="1349"/>
      <c r="AK34" s="1350"/>
      <c r="AL34" s="154"/>
    </row>
    <row r="35" spans="1:38" ht="15" customHeight="1">
      <c r="A35" s="409"/>
      <c r="B35" s="186"/>
      <c r="C35" s="1357"/>
      <c r="D35" s="1357"/>
      <c r="E35" s="1357"/>
      <c r="F35" s="1357"/>
      <c r="G35" s="1357"/>
      <c r="H35" s="1357"/>
      <c r="I35" s="1357"/>
      <c r="J35" s="1357"/>
      <c r="K35" s="1357"/>
      <c r="L35" s="1357"/>
      <c r="M35" s="1357"/>
      <c r="N35" s="1357"/>
      <c r="O35" s="1357"/>
      <c r="P35" s="1357"/>
      <c r="Q35" s="1357"/>
      <c r="R35" s="1357"/>
      <c r="S35" s="187"/>
      <c r="T35" s="185"/>
      <c r="U35" s="1351"/>
      <c r="V35" s="1352"/>
      <c r="W35" s="1352"/>
      <c r="X35" s="1352"/>
      <c r="Y35" s="1352"/>
      <c r="Z35" s="1352"/>
      <c r="AA35" s="1352"/>
      <c r="AB35" s="1352"/>
      <c r="AC35" s="1352"/>
      <c r="AD35" s="1352"/>
      <c r="AE35" s="1352"/>
      <c r="AF35" s="1352"/>
      <c r="AG35" s="1352"/>
      <c r="AH35" s="1352"/>
      <c r="AI35" s="1352"/>
      <c r="AJ35" s="1352"/>
      <c r="AK35" s="1353"/>
      <c r="AL35" s="154"/>
    </row>
    <row r="36" spans="1:38" ht="15" customHeight="1">
      <c r="A36" s="189"/>
      <c r="B36" s="186"/>
      <c r="C36" s="1357"/>
      <c r="D36" s="1357"/>
      <c r="E36" s="1357"/>
      <c r="F36" s="1357"/>
      <c r="G36" s="1357"/>
      <c r="H36" s="1357"/>
      <c r="I36" s="1357"/>
      <c r="J36" s="1357"/>
      <c r="K36" s="1357"/>
      <c r="L36" s="1357"/>
      <c r="M36" s="1357"/>
      <c r="N36" s="1357"/>
      <c r="O36" s="1357"/>
      <c r="P36" s="1357"/>
      <c r="Q36" s="1357"/>
      <c r="R36" s="1357"/>
      <c r="S36" s="188"/>
      <c r="T36" s="189"/>
      <c r="U36" s="1351"/>
      <c r="V36" s="1352"/>
      <c r="W36" s="1352"/>
      <c r="X36" s="1352"/>
      <c r="Y36" s="1352"/>
      <c r="Z36" s="1352"/>
      <c r="AA36" s="1352"/>
      <c r="AB36" s="1352"/>
      <c r="AC36" s="1352"/>
      <c r="AD36" s="1352"/>
      <c r="AE36" s="1352"/>
      <c r="AF36" s="1352"/>
      <c r="AG36" s="1352"/>
      <c r="AH36" s="1352"/>
      <c r="AI36" s="1352"/>
      <c r="AJ36" s="1352"/>
      <c r="AK36" s="1353"/>
      <c r="AL36" s="154"/>
    </row>
    <row r="37" spans="1:38" ht="15" customHeight="1">
      <c r="A37" s="149"/>
      <c r="B37" s="186"/>
      <c r="C37" s="1357"/>
      <c r="D37" s="1357"/>
      <c r="E37" s="1357"/>
      <c r="F37" s="1357"/>
      <c r="G37" s="1357"/>
      <c r="H37" s="1357"/>
      <c r="I37" s="1357"/>
      <c r="J37" s="1357"/>
      <c r="K37" s="1357"/>
      <c r="L37" s="1357"/>
      <c r="M37" s="1357"/>
      <c r="N37" s="1357"/>
      <c r="O37" s="1357"/>
      <c r="P37" s="1357"/>
      <c r="Q37" s="1357"/>
      <c r="R37" s="1357"/>
      <c r="S37" s="148"/>
      <c r="T37" s="154"/>
      <c r="U37" s="1351"/>
      <c r="V37" s="1352"/>
      <c r="W37" s="1352"/>
      <c r="X37" s="1352"/>
      <c r="Y37" s="1352"/>
      <c r="Z37" s="1352"/>
      <c r="AA37" s="1352"/>
      <c r="AB37" s="1352"/>
      <c r="AC37" s="1352"/>
      <c r="AD37" s="1352"/>
      <c r="AE37" s="1352"/>
      <c r="AF37" s="1352"/>
      <c r="AG37" s="1352"/>
      <c r="AH37" s="1352"/>
      <c r="AI37" s="1352"/>
      <c r="AJ37" s="1352"/>
      <c r="AK37" s="1353"/>
      <c r="AL37" s="154"/>
    </row>
    <row r="38" spans="1:38" ht="11.25" customHeight="1">
      <c r="A38" s="149"/>
      <c r="B38" s="190"/>
      <c r="C38" s="150"/>
      <c r="D38" s="150"/>
      <c r="E38" s="150"/>
      <c r="F38" s="150"/>
      <c r="G38" s="150"/>
      <c r="H38" s="150"/>
      <c r="I38" s="150"/>
      <c r="J38" s="150"/>
      <c r="K38" s="150"/>
      <c r="L38" s="150"/>
      <c r="M38" s="150"/>
      <c r="N38" s="150"/>
      <c r="O38" s="150"/>
      <c r="P38" s="150"/>
      <c r="Q38" s="150"/>
      <c r="R38" s="150"/>
      <c r="S38" s="156"/>
      <c r="T38" s="154"/>
      <c r="U38" s="1354"/>
      <c r="V38" s="1355"/>
      <c r="W38" s="1355"/>
      <c r="X38" s="1355"/>
      <c r="Y38" s="1355"/>
      <c r="Z38" s="1355"/>
      <c r="AA38" s="1355"/>
      <c r="AB38" s="1355"/>
      <c r="AC38" s="1355"/>
      <c r="AD38" s="1355"/>
      <c r="AE38" s="1355"/>
      <c r="AF38" s="1355"/>
      <c r="AG38" s="1355"/>
      <c r="AH38" s="1355"/>
      <c r="AI38" s="1355"/>
      <c r="AJ38" s="1355"/>
      <c r="AK38" s="1356"/>
      <c r="AL38" s="154"/>
    </row>
    <row r="39" spans="1:38" ht="12" customHeight="1">
      <c r="A39" s="149"/>
      <c r="B39" s="1319" t="s">
        <v>4</v>
      </c>
      <c r="C39" s="1319"/>
      <c r="D39" s="1319"/>
      <c r="E39" s="1319"/>
      <c r="F39" s="1319"/>
      <c r="G39" s="1319"/>
      <c r="H39" s="1319"/>
      <c r="I39" s="1319"/>
      <c r="J39" s="1319"/>
      <c r="K39" s="1319"/>
      <c r="L39" s="1319"/>
      <c r="M39" s="1320"/>
      <c r="N39" s="1320"/>
      <c r="O39" s="1320"/>
      <c r="P39" s="1320"/>
      <c r="Q39" s="1320"/>
      <c r="R39" s="1320"/>
      <c r="S39" s="1320"/>
      <c r="T39" s="177"/>
      <c r="U39" s="1318" t="s">
        <v>584</v>
      </c>
      <c r="V39" s="1318"/>
      <c r="W39" s="1318"/>
      <c r="X39" s="1318"/>
      <c r="Y39" s="1318"/>
      <c r="Z39" s="1318"/>
      <c r="AA39" s="1318"/>
      <c r="AB39" s="1318"/>
      <c r="AC39" s="1318"/>
      <c r="AD39" s="1318"/>
      <c r="AE39" s="1318"/>
      <c r="AF39" s="1318"/>
      <c r="AG39" s="1318"/>
      <c r="AH39" s="1318"/>
      <c r="AI39" s="1318"/>
      <c r="AJ39" s="1318"/>
      <c r="AK39" s="1318"/>
      <c r="AL39" s="154"/>
    </row>
    <row r="40" spans="1:38" ht="21.6" customHeight="1">
      <c r="A40" s="149"/>
      <c r="B40" s="191"/>
      <c r="C40" s="191"/>
      <c r="D40" s="191"/>
      <c r="E40" s="191"/>
      <c r="F40" s="191"/>
      <c r="G40" s="191"/>
      <c r="H40" s="191"/>
      <c r="I40" s="191"/>
      <c r="J40" s="191"/>
      <c r="K40" s="191"/>
      <c r="L40" s="191"/>
      <c r="M40" s="191"/>
      <c r="N40" s="191"/>
      <c r="O40" s="191"/>
      <c r="P40" s="191"/>
      <c r="Q40" s="191"/>
      <c r="R40" s="191"/>
      <c r="S40" s="191"/>
      <c r="T40" s="191"/>
      <c r="U40" s="1318"/>
      <c r="V40" s="1318"/>
      <c r="W40" s="1318"/>
      <c r="X40" s="1318"/>
      <c r="Y40" s="1318"/>
      <c r="Z40" s="1318"/>
      <c r="AA40" s="1318"/>
      <c r="AB40" s="1318"/>
      <c r="AC40" s="1318"/>
      <c r="AD40" s="1318"/>
      <c r="AE40" s="1318"/>
      <c r="AF40" s="1318"/>
      <c r="AG40" s="1318"/>
      <c r="AH40" s="1318"/>
      <c r="AI40" s="1318"/>
      <c r="AJ40" s="1318"/>
      <c r="AK40" s="1318"/>
      <c r="AL40" s="154"/>
    </row>
    <row r="41" spans="1:38" ht="129.6" customHeight="1">
      <c r="A41" s="1358" t="s">
        <v>887</v>
      </c>
      <c r="B41" s="1359"/>
      <c r="C41" s="1359"/>
      <c r="D41" s="1359"/>
      <c r="E41" s="1359"/>
      <c r="F41" s="1359"/>
      <c r="G41" s="1359"/>
      <c r="H41" s="1359"/>
      <c r="I41" s="1359"/>
      <c r="J41" s="1359"/>
      <c r="K41" s="1359"/>
      <c r="L41" s="1359"/>
      <c r="M41" s="1359"/>
      <c r="N41" s="1359"/>
      <c r="O41" s="1359"/>
      <c r="P41" s="1359"/>
      <c r="Q41" s="1359"/>
      <c r="R41" s="1359"/>
      <c r="S41" s="1359"/>
      <c r="T41" s="1359"/>
      <c r="U41" s="1359"/>
      <c r="V41" s="1359"/>
      <c r="W41" s="1359"/>
      <c r="X41" s="1359"/>
      <c r="Y41" s="1359"/>
      <c r="Z41" s="1359"/>
      <c r="AA41" s="1359"/>
      <c r="AB41" s="1359"/>
      <c r="AC41" s="1359"/>
      <c r="AD41" s="1359"/>
      <c r="AE41" s="1359"/>
      <c r="AF41" s="1359"/>
      <c r="AG41" s="1359"/>
      <c r="AH41" s="1359"/>
      <c r="AI41" s="1359"/>
      <c r="AJ41" s="1359"/>
      <c r="AK41" s="1359"/>
      <c r="AL41" s="1359"/>
    </row>
    <row r="42" spans="1:38" ht="35.450000000000003" customHeight="1">
      <c r="A42" s="1342" t="s">
        <v>960</v>
      </c>
      <c r="B42" s="1343"/>
      <c r="C42" s="1343"/>
      <c r="D42" s="1343"/>
      <c r="E42" s="1343"/>
      <c r="F42" s="1343"/>
      <c r="G42" s="1343"/>
      <c r="H42" s="1343"/>
      <c r="I42" s="1343"/>
      <c r="J42" s="1343"/>
      <c r="K42" s="1343"/>
      <c r="L42" s="1343"/>
      <c r="M42" s="1343"/>
      <c r="N42" s="1343"/>
      <c r="O42" s="1343"/>
      <c r="P42" s="1343"/>
      <c r="Q42" s="1343"/>
      <c r="R42" s="1343"/>
      <c r="S42" s="1343"/>
      <c r="T42" s="1343"/>
      <c r="U42" s="1343"/>
      <c r="V42" s="1343"/>
      <c r="W42" s="1343"/>
      <c r="X42" s="1343"/>
      <c r="Y42" s="1343"/>
      <c r="Z42" s="1343"/>
      <c r="AA42" s="1343"/>
      <c r="AB42" s="1343"/>
      <c r="AC42" s="1343"/>
      <c r="AD42" s="1343"/>
      <c r="AE42" s="1343"/>
      <c r="AF42" s="1343"/>
      <c r="AG42" s="1343"/>
      <c r="AH42" s="1343"/>
      <c r="AI42" s="1343"/>
      <c r="AJ42" s="1343"/>
      <c r="AK42" s="1343"/>
      <c r="AL42" s="1343"/>
    </row>
  </sheetData>
  <sheetProtection algorithmName="SHA-512" hashValue="9VFhsTDn9EmLnp5vnbfaueKKIKInvgTGovdiErNzgp9XGt6YmTQ/D4LJs9+3KabMuySzAS76JahNZ2+HUArvnw==" saltValue="bREGpUTSSx4s2s7ummS3uQ==" spinCount="100000" sheet="1" formatCells="0" formatRows="0"/>
  <customSheetViews>
    <customSheetView guid="{A75F8835-BC11-4842-B3E4-C76AE9AA1723}" scale="110" showPageBreaks="1" showGridLines="0" printArea="1" hiddenRows="1" view="pageBreakPreview" topLeftCell="A124">
      <selection activeCell="A128" sqref="A128:AL1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cale="120" showPageBreaks="1" showGridLines="0" printArea="1" hiddenColumns="1" view="pageLayout" topLeftCell="B1">
      <selection activeCell="C3" sqref="C3:X4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4">
    <mergeCell ref="A42:AL42"/>
    <mergeCell ref="B17:AL17"/>
    <mergeCell ref="B14:AL14"/>
    <mergeCell ref="B15:AL15"/>
    <mergeCell ref="B18:R18"/>
    <mergeCell ref="C19:D19"/>
    <mergeCell ref="I19:P19"/>
    <mergeCell ref="V19:AD19"/>
    <mergeCell ref="AH19:AK19"/>
    <mergeCell ref="C20:AL22"/>
    <mergeCell ref="C23:AL25"/>
    <mergeCell ref="C26:AL28"/>
    <mergeCell ref="B31:AL31"/>
    <mergeCell ref="U34:AK38"/>
    <mergeCell ref="C35:R37"/>
    <mergeCell ref="A41:AL41"/>
    <mergeCell ref="B12:AL12"/>
    <mergeCell ref="AJ3:AK3"/>
    <mergeCell ref="B3:W3"/>
    <mergeCell ref="X3:AI3"/>
    <mergeCell ref="F5:AI5"/>
    <mergeCell ref="B5:E5"/>
    <mergeCell ref="B10:E10"/>
    <mergeCell ref="F10:AI10"/>
    <mergeCell ref="A6:F6"/>
    <mergeCell ref="X7:AI8"/>
    <mergeCell ref="B8:V8"/>
    <mergeCell ref="B7:V7"/>
    <mergeCell ref="U39:AK40"/>
    <mergeCell ref="B39:S39"/>
    <mergeCell ref="B30:AL30"/>
    <mergeCell ref="B32:AL32"/>
    <mergeCell ref="B13:AL13"/>
    <mergeCell ref="B16:AL16"/>
  </mergeCells>
  <dataValidations count="3">
    <dataValidation type="list" allowBlank="1" showDropDown="1" showInputMessage="1" showErrorMessage="1" errorTitle="Błąd!" error="W tym polu można wpisać tylko znak &quot;X&quot;" sqref="B27 B24 B21 B19 H19 U19 AG19">
      <formula1>"x,X"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Dane w tym polu są automatycznie zaciągane z pola 6.1 w części B.IV formularza wniosku" sqref="X3:AI3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Dane w tym polu są automatycznie zaciągane odpowiednio z pola 7.1.4 albo 7.2 w części B.IV formularza wniosku (zeleżnie od tego czy wnioskowano o zaliczkę, czy wyprzedzające finansowanie" sqref="X7:AI8">
      <formula1>0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4"/>
  <sheetViews>
    <sheetView showGridLines="0" view="pageBreakPreview" topLeftCell="B2" zoomScale="115" zoomScaleNormal="85" zoomScaleSheetLayoutView="115" zoomScalePageLayoutView="110" workbookViewId="0">
      <selection activeCell="C7" sqref="C7:AL7"/>
    </sheetView>
  </sheetViews>
  <sheetFormatPr defaultColWidth="9.140625" defaultRowHeight="12.75"/>
  <cols>
    <col min="1" max="1" width="0.42578125" style="584" hidden="1" customWidth="1"/>
    <col min="2" max="2" width="2.5703125" style="591" customWidth="1"/>
    <col min="3" max="27" width="2.5703125" style="584" customWidth="1"/>
    <col min="28" max="31" width="3.42578125" style="584" customWidth="1"/>
    <col min="32" max="33" width="3.5703125" style="584" customWidth="1"/>
    <col min="34" max="35" width="2.5703125" style="584" customWidth="1"/>
    <col min="36" max="36" width="3.42578125" style="584" customWidth="1"/>
    <col min="37" max="37" width="4.42578125" style="584" customWidth="1"/>
    <col min="38" max="38" width="3.42578125" style="584" customWidth="1"/>
    <col min="39" max="39" width="11.5703125" style="584" hidden="1" customWidth="1"/>
    <col min="40" max="40" width="2" style="584" customWidth="1"/>
    <col min="41" max="16384" width="9.140625" style="584"/>
  </cols>
  <sheetData>
    <row r="1" spans="1:40" ht="12" hidden="1" customHeight="1">
      <c r="A1" s="582"/>
      <c r="B1" s="583"/>
      <c r="C1" s="583"/>
      <c r="D1" s="583"/>
      <c r="E1" s="583"/>
      <c r="F1" s="583"/>
      <c r="G1" s="583"/>
      <c r="H1" s="583"/>
      <c r="I1" s="583"/>
      <c r="J1" s="583"/>
      <c r="K1" s="583"/>
      <c r="L1" s="583"/>
      <c r="M1" s="583"/>
      <c r="N1" s="583"/>
      <c r="O1" s="583"/>
      <c r="P1" s="583"/>
      <c r="Q1" s="583"/>
      <c r="R1" s="583"/>
      <c r="S1" s="583"/>
      <c r="T1" s="583"/>
      <c r="U1" s="583"/>
      <c r="V1" s="583"/>
      <c r="W1" s="583"/>
      <c r="X1" s="583"/>
      <c r="Y1" s="583"/>
      <c r="Z1" s="583"/>
      <c r="AA1" s="583"/>
      <c r="AB1" s="583"/>
      <c r="AC1" s="583"/>
      <c r="AD1" s="583"/>
      <c r="AE1" s="583"/>
      <c r="AF1" s="583"/>
      <c r="AG1" s="583"/>
      <c r="AH1" s="583"/>
      <c r="AI1" s="583"/>
      <c r="AJ1" s="583"/>
      <c r="AK1" s="583"/>
      <c r="AL1" s="583"/>
      <c r="AM1" s="583"/>
      <c r="AN1" s="583"/>
    </row>
    <row r="2" spans="1:40" ht="9.6" customHeight="1">
      <c r="A2" s="582"/>
      <c r="B2" s="583"/>
      <c r="C2" s="583"/>
      <c r="D2" s="583"/>
      <c r="E2" s="583"/>
      <c r="F2" s="583"/>
      <c r="G2" s="583"/>
      <c r="H2" s="583"/>
      <c r="I2" s="583"/>
      <c r="J2" s="583"/>
      <c r="K2" s="583"/>
      <c r="L2" s="583"/>
      <c r="M2" s="583"/>
      <c r="N2" s="583"/>
      <c r="O2" s="583"/>
      <c r="P2" s="583"/>
      <c r="Q2" s="583"/>
      <c r="R2" s="583"/>
      <c r="S2" s="583"/>
      <c r="T2" s="583"/>
      <c r="U2" s="583"/>
      <c r="V2" s="583"/>
      <c r="W2" s="583"/>
      <c r="X2" s="583"/>
      <c r="Y2" s="583"/>
      <c r="Z2" s="583"/>
      <c r="AA2" s="583"/>
      <c r="AB2" s="583"/>
      <c r="AC2" s="583"/>
      <c r="AD2" s="583"/>
      <c r="AE2" s="583"/>
      <c r="AF2" s="583"/>
      <c r="AG2" s="583"/>
      <c r="AH2" s="583"/>
      <c r="AI2" s="583"/>
      <c r="AJ2" s="583"/>
      <c r="AK2" s="583"/>
      <c r="AL2" s="583"/>
      <c r="AM2" s="583"/>
      <c r="AN2" s="583"/>
    </row>
    <row r="3" spans="1:40" s="697" customFormat="1" ht="35.1" customHeight="1">
      <c r="A3" s="694"/>
      <c r="B3" s="695"/>
      <c r="C3" s="1361" t="s">
        <v>835</v>
      </c>
      <c r="D3" s="1362"/>
      <c r="E3" s="1362"/>
      <c r="F3" s="1362"/>
      <c r="G3" s="1362"/>
      <c r="H3" s="1362"/>
      <c r="I3" s="1362"/>
      <c r="J3" s="1362"/>
      <c r="K3" s="1362"/>
      <c r="L3" s="1362"/>
      <c r="M3" s="1362"/>
      <c r="N3" s="1362"/>
      <c r="O3" s="1362"/>
      <c r="P3" s="1362"/>
      <c r="Q3" s="1362"/>
      <c r="R3" s="1362"/>
      <c r="S3" s="1362"/>
      <c r="T3" s="1362"/>
      <c r="U3" s="1362"/>
      <c r="V3" s="1362"/>
      <c r="W3" s="1362"/>
      <c r="X3" s="1362"/>
      <c r="Y3" s="1362"/>
      <c r="Z3" s="1362"/>
      <c r="AA3" s="1362"/>
      <c r="AB3" s="1362"/>
      <c r="AC3" s="1362"/>
      <c r="AD3" s="1362"/>
      <c r="AE3" s="1362"/>
      <c r="AF3" s="1362"/>
      <c r="AG3" s="1362"/>
      <c r="AH3" s="1362"/>
      <c r="AI3" s="1362"/>
      <c r="AJ3" s="1362"/>
      <c r="AK3" s="1362"/>
      <c r="AL3" s="696"/>
      <c r="AM3" s="695"/>
      <c r="AN3" s="695"/>
    </row>
    <row r="4" spans="1:40" ht="69.599999999999994" customHeight="1">
      <c r="A4" s="701"/>
      <c r="B4" s="702" t="s">
        <v>9</v>
      </c>
      <c r="C4" s="1363" t="s">
        <v>836</v>
      </c>
      <c r="D4" s="1364"/>
      <c r="E4" s="1364"/>
      <c r="F4" s="1364"/>
      <c r="G4" s="1364"/>
      <c r="H4" s="1364"/>
      <c r="I4" s="1364"/>
      <c r="J4" s="1364"/>
      <c r="K4" s="1364"/>
      <c r="L4" s="1364"/>
      <c r="M4" s="1364"/>
      <c r="N4" s="1364"/>
      <c r="O4" s="1364"/>
      <c r="P4" s="1364"/>
      <c r="Q4" s="1364"/>
      <c r="R4" s="1364"/>
      <c r="S4" s="1364"/>
      <c r="T4" s="1364"/>
      <c r="U4" s="1364"/>
      <c r="V4" s="1364"/>
      <c r="W4" s="1364"/>
      <c r="X4" s="1364"/>
      <c r="Y4" s="1364"/>
      <c r="Z4" s="1364"/>
      <c r="AA4" s="1364"/>
      <c r="AB4" s="1364"/>
      <c r="AC4" s="1364"/>
      <c r="AD4" s="1364"/>
      <c r="AE4" s="1364"/>
      <c r="AF4" s="1364"/>
      <c r="AG4" s="1364"/>
      <c r="AH4" s="1364"/>
      <c r="AI4" s="1364"/>
      <c r="AJ4" s="1364"/>
      <c r="AK4" s="1364"/>
      <c r="AL4" s="1364"/>
      <c r="AM4" s="583"/>
      <c r="AN4" s="583"/>
    </row>
    <row r="5" spans="1:40" ht="45" customHeight="1">
      <c r="A5" s="701"/>
      <c r="B5" s="702" t="s">
        <v>11</v>
      </c>
      <c r="C5" s="1363" t="s">
        <v>899</v>
      </c>
      <c r="D5" s="1364"/>
      <c r="E5" s="1364"/>
      <c r="F5" s="1364"/>
      <c r="G5" s="1364"/>
      <c r="H5" s="1364"/>
      <c r="I5" s="1364"/>
      <c r="J5" s="1364"/>
      <c r="K5" s="1364"/>
      <c r="L5" s="1364"/>
      <c r="M5" s="1364"/>
      <c r="N5" s="1364"/>
      <c r="O5" s="1364"/>
      <c r="P5" s="1364"/>
      <c r="Q5" s="1364"/>
      <c r="R5" s="1364"/>
      <c r="S5" s="1364"/>
      <c r="T5" s="1364"/>
      <c r="U5" s="1364"/>
      <c r="V5" s="1364"/>
      <c r="W5" s="1364"/>
      <c r="X5" s="1364"/>
      <c r="Y5" s="1364"/>
      <c r="Z5" s="1364"/>
      <c r="AA5" s="1364"/>
      <c r="AB5" s="1364"/>
      <c r="AC5" s="1364"/>
      <c r="AD5" s="1364"/>
      <c r="AE5" s="1364"/>
      <c r="AF5" s="1364"/>
      <c r="AG5" s="1364"/>
      <c r="AH5" s="1364"/>
      <c r="AI5" s="1364"/>
      <c r="AJ5" s="1364"/>
      <c r="AK5" s="1364"/>
      <c r="AL5" s="1364"/>
      <c r="AM5" s="583"/>
      <c r="AN5" s="583"/>
    </row>
    <row r="6" spans="1:40" ht="24" customHeight="1">
      <c r="A6" s="701"/>
      <c r="B6" s="702" t="s">
        <v>8</v>
      </c>
      <c r="C6" s="1365" t="s">
        <v>946</v>
      </c>
      <c r="D6" s="1366"/>
      <c r="E6" s="1366"/>
      <c r="F6" s="1366"/>
      <c r="G6" s="1366"/>
      <c r="H6" s="1366"/>
      <c r="I6" s="1366"/>
      <c r="J6" s="1366"/>
      <c r="K6" s="1366"/>
      <c r="L6" s="1366"/>
      <c r="M6" s="1366"/>
      <c r="N6" s="1366"/>
      <c r="O6" s="1366"/>
      <c r="P6" s="1366"/>
      <c r="Q6" s="1366"/>
      <c r="R6" s="1366"/>
      <c r="S6" s="1366"/>
      <c r="T6" s="1366"/>
      <c r="U6" s="1366"/>
      <c r="V6" s="1366"/>
      <c r="W6" s="1366"/>
      <c r="X6" s="1366"/>
      <c r="Y6" s="1366"/>
      <c r="Z6" s="1366"/>
      <c r="AA6" s="1366"/>
      <c r="AB6" s="1366"/>
      <c r="AC6" s="1366"/>
      <c r="AD6" s="1366"/>
      <c r="AE6" s="1366"/>
      <c r="AF6" s="1366"/>
      <c r="AG6" s="1366"/>
      <c r="AH6" s="1366"/>
      <c r="AI6" s="1366"/>
      <c r="AJ6" s="1366"/>
      <c r="AK6" s="1366"/>
      <c r="AL6" s="1366"/>
      <c r="AM6" s="583"/>
      <c r="AN6" s="583"/>
    </row>
    <row r="7" spans="1:40" ht="57" customHeight="1">
      <c r="A7" s="701"/>
      <c r="B7" s="702" t="s">
        <v>12</v>
      </c>
      <c r="C7" s="1365" t="s">
        <v>985</v>
      </c>
      <c r="D7" s="1367"/>
      <c r="E7" s="1367"/>
      <c r="F7" s="1367"/>
      <c r="G7" s="1367"/>
      <c r="H7" s="1367"/>
      <c r="I7" s="1367"/>
      <c r="J7" s="1367"/>
      <c r="K7" s="1367"/>
      <c r="L7" s="1367"/>
      <c r="M7" s="1367"/>
      <c r="N7" s="1367"/>
      <c r="O7" s="1367"/>
      <c r="P7" s="1367"/>
      <c r="Q7" s="1367"/>
      <c r="R7" s="1367"/>
      <c r="S7" s="1367"/>
      <c r="T7" s="1367"/>
      <c r="U7" s="1367"/>
      <c r="V7" s="1367"/>
      <c r="W7" s="1367"/>
      <c r="X7" s="1367"/>
      <c r="Y7" s="1367"/>
      <c r="Z7" s="1367"/>
      <c r="AA7" s="1367"/>
      <c r="AB7" s="1367"/>
      <c r="AC7" s="1367"/>
      <c r="AD7" s="1367"/>
      <c r="AE7" s="1367"/>
      <c r="AF7" s="1367"/>
      <c r="AG7" s="1367"/>
      <c r="AH7" s="1367"/>
      <c r="AI7" s="1367"/>
      <c r="AJ7" s="1367"/>
      <c r="AK7" s="1367"/>
      <c r="AL7" s="1367"/>
      <c r="AM7" s="583"/>
      <c r="AN7" s="583"/>
    </row>
    <row r="8" spans="1:40" ht="14.1" customHeight="1">
      <c r="A8" s="582"/>
      <c r="B8" s="586"/>
      <c r="C8" s="541"/>
      <c r="D8" s="587"/>
      <c r="E8" s="587"/>
      <c r="F8" s="587"/>
      <c r="G8" s="587"/>
      <c r="H8" s="587"/>
      <c r="I8" s="587"/>
      <c r="J8" s="587"/>
      <c r="K8" s="587"/>
      <c r="L8" s="587"/>
      <c r="M8" s="587"/>
      <c r="N8" s="587"/>
      <c r="O8" s="587"/>
      <c r="P8" s="587"/>
      <c r="Q8" s="587"/>
      <c r="R8" s="587"/>
      <c r="S8" s="587"/>
      <c r="T8" s="587"/>
      <c r="U8" s="587"/>
      <c r="V8" s="587"/>
      <c r="W8" s="587"/>
      <c r="X8" s="587"/>
      <c r="Y8" s="587"/>
      <c r="Z8" s="587"/>
      <c r="AA8" s="587"/>
      <c r="AB8" s="587"/>
      <c r="AC8" s="587"/>
      <c r="AD8" s="587"/>
      <c r="AE8" s="587"/>
      <c r="AF8" s="587"/>
      <c r="AG8" s="587"/>
      <c r="AH8" s="587"/>
      <c r="AI8" s="587"/>
      <c r="AJ8" s="587"/>
      <c r="AK8" s="587"/>
      <c r="AL8" s="587"/>
      <c r="AM8" s="583"/>
      <c r="AN8" s="583"/>
    </row>
    <row r="9" spans="1:40" ht="67.349999999999994" customHeight="1">
      <c r="A9" s="582"/>
      <c r="B9" s="583"/>
      <c r="C9" s="1368"/>
      <c r="D9" s="1369"/>
      <c r="E9" s="1369"/>
      <c r="F9" s="1369"/>
      <c r="G9" s="1369"/>
      <c r="H9" s="1369"/>
      <c r="I9" s="1369"/>
      <c r="J9" s="1369"/>
      <c r="K9" s="1369"/>
      <c r="L9" s="1369"/>
      <c r="M9" s="1369"/>
      <c r="N9" s="1369"/>
      <c r="O9" s="1369"/>
      <c r="P9" s="1369"/>
      <c r="Q9" s="1369"/>
      <c r="R9" s="1369"/>
      <c r="S9" s="1369"/>
      <c r="T9" s="1370"/>
      <c r="U9" s="588"/>
      <c r="V9" s="1371"/>
      <c r="W9" s="1372"/>
      <c r="X9" s="1372"/>
      <c r="Y9" s="1372"/>
      <c r="Z9" s="1372"/>
      <c r="AA9" s="1372"/>
      <c r="AB9" s="1372"/>
      <c r="AC9" s="1372"/>
      <c r="AD9" s="1372"/>
      <c r="AE9" s="1372"/>
      <c r="AF9" s="1372"/>
      <c r="AG9" s="1372"/>
      <c r="AH9" s="1372"/>
      <c r="AI9" s="1372"/>
      <c r="AJ9" s="1372"/>
      <c r="AK9" s="1373"/>
      <c r="AL9" s="585"/>
      <c r="AM9" s="583"/>
      <c r="AN9" s="583"/>
    </row>
    <row r="10" spans="1:40" ht="35.1" customHeight="1">
      <c r="A10" s="582"/>
      <c r="B10" s="583"/>
      <c r="C10" s="589"/>
      <c r="D10" s="1374" t="s">
        <v>721</v>
      </c>
      <c r="E10" s="1374"/>
      <c r="F10" s="1374"/>
      <c r="G10" s="1374"/>
      <c r="H10" s="1374"/>
      <c r="I10" s="1374"/>
      <c r="J10" s="1374"/>
      <c r="K10" s="1374"/>
      <c r="L10" s="1374"/>
      <c r="M10" s="1374"/>
      <c r="N10" s="1374"/>
      <c r="O10" s="1374"/>
      <c r="P10" s="1374"/>
      <c r="Q10" s="1374"/>
      <c r="R10" s="1374"/>
      <c r="S10" s="590"/>
      <c r="T10" s="590"/>
      <c r="U10" s="588"/>
      <c r="V10" s="588"/>
      <c r="W10" s="1374" t="s">
        <v>821</v>
      </c>
      <c r="X10" s="1374"/>
      <c r="Y10" s="1374"/>
      <c r="Z10" s="1374"/>
      <c r="AA10" s="1374"/>
      <c r="AB10" s="1374"/>
      <c r="AC10" s="1374"/>
      <c r="AD10" s="1374"/>
      <c r="AE10" s="1374"/>
      <c r="AF10" s="1374"/>
      <c r="AG10" s="1374"/>
      <c r="AH10" s="1374"/>
      <c r="AI10" s="1374"/>
      <c r="AJ10" s="1374"/>
      <c r="AK10" s="590"/>
      <c r="AL10" s="585"/>
      <c r="AM10" s="583"/>
      <c r="AN10" s="583"/>
    </row>
    <row r="11" spans="1:40" ht="67.349999999999994" customHeight="1">
      <c r="A11" s="582"/>
      <c r="B11" s="583"/>
      <c r="C11" s="1375" t="s">
        <v>947</v>
      </c>
      <c r="D11" s="1376"/>
      <c r="E11" s="1376"/>
      <c r="F11" s="1376"/>
      <c r="G11" s="1376"/>
      <c r="H11" s="1376"/>
      <c r="I11" s="1376"/>
      <c r="J11" s="1376"/>
      <c r="K11" s="1376"/>
      <c r="L11" s="1376"/>
      <c r="M11" s="1376"/>
      <c r="N11" s="1376"/>
      <c r="O11" s="1376"/>
      <c r="P11" s="1376"/>
      <c r="Q11" s="1376"/>
      <c r="R11" s="1376"/>
      <c r="S11" s="1376"/>
      <c r="T11" s="1376"/>
      <c r="U11" s="1376"/>
      <c r="V11" s="1376"/>
      <c r="W11" s="1376"/>
      <c r="X11" s="1376"/>
      <c r="Y11" s="1376"/>
      <c r="Z11" s="1376"/>
      <c r="AA11" s="1376"/>
      <c r="AB11" s="1376"/>
      <c r="AC11" s="1376"/>
      <c r="AD11" s="1376"/>
      <c r="AE11" s="1376"/>
      <c r="AF11" s="1376"/>
      <c r="AG11" s="1376"/>
      <c r="AH11" s="1376"/>
      <c r="AI11" s="1376"/>
      <c r="AJ11" s="1376"/>
      <c r="AK11" s="1376"/>
      <c r="AL11" s="585"/>
      <c r="AM11" s="583"/>
      <c r="AN11" s="583"/>
    </row>
    <row r="12" spans="1:40" ht="42.75" customHeight="1">
      <c r="A12" s="582"/>
      <c r="B12" s="583"/>
      <c r="C12" s="1375" t="s">
        <v>948</v>
      </c>
      <c r="D12" s="1376"/>
      <c r="E12" s="1376"/>
      <c r="F12" s="1376"/>
      <c r="G12" s="1376"/>
      <c r="H12" s="1376"/>
      <c r="I12" s="1376"/>
      <c r="J12" s="1376"/>
      <c r="K12" s="1376"/>
      <c r="L12" s="1376"/>
      <c r="M12" s="1376"/>
      <c r="N12" s="1376"/>
      <c r="O12" s="1376"/>
      <c r="P12" s="1376"/>
      <c r="Q12" s="1376"/>
      <c r="R12" s="1376"/>
      <c r="S12" s="1376"/>
      <c r="T12" s="1376"/>
      <c r="U12" s="1376"/>
      <c r="V12" s="1376"/>
      <c r="W12" s="1376"/>
      <c r="X12" s="1376"/>
      <c r="Y12" s="1376"/>
      <c r="Z12" s="1376"/>
      <c r="AA12" s="1376"/>
      <c r="AB12" s="1376"/>
      <c r="AC12" s="1376"/>
      <c r="AD12" s="1376"/>
      <c r="AE12" s="1376"/>
      <c r="AF12" s="1376"/>
      <c r="AG12" s="1376"/>
      <c r="AH12" s="1376"/>
      <c r="AI12" s="1376"/>
      <c r="AJ12" s="1376"/>
      <c r="AK12" s="1376"/>
      <c r="AL12" s="585"/>
      <c r="AM12" s="583"/>
      <c r="AN12" s="583"/>
    </row>
    <row r="13" spans="1:40" ht="61.5" customHeight="1">
      <c r="A13" s="582"/>
      <c r="B13" s="583"/>
      <c r="C13" s="1375" t="s">
        <v>949</v>
      </c>
      <c r="D13" s="1376"/>
      <c r="E13" s="1376"/>
      <c r="F13" s="1376"/>
      <c r="G13" s="1376"/>
      <c r="H13" s="1376"/>
      <c r="I13" s="1376"/>
      <c r="J13" s="1376"/>
      <c r="K13" s="1376"/>
      <c r="L13" s="1376"/>
      <c r="M13" s="1376"/>
      <c r="N13" s="1376"/>
      <c r="O13" s="1376"/>
      <c r="P13" s="1376"/>
      <c r="Q13" s="1376"/>
      <c r="R13" s="1376"/>
      <c r="S13" s="1376"/>
      <c r="T13" s="1376"/>
      <c r="U13" s="1376"/>
      <c r="V13" s="1376"/>
      <c r="W13" s="1376"/>
      <c r="X13" s="1376"/>
      <c r="Y13" s="1376"/>
      <c r="Z13" s="1376"/>
      <c r="AA13" s="1376"/>
      <c r="AB13" s="1376"/>
      <c r="AC13" s="1376"/>
      <c r="AD13" s="1376"/>
      <c r="AE13" s="1376"/>
      <c r="AF13" s="1376"/>
      <c r="AG13" s="1376"/>
      <c r="AH13" s="1376"/>
      <c r="AI13" s="1376"/>
      <c r="AJ13" s="1376"/>
      <c r="AK13" s="1376"/>
      <c r="AL13" s="585"/>
      <c r="AM13" s="583"/>
      <c r="AN13" s="583"/>
    </row>
    <row r="14" spans="1:40" ht="38.450000000000003" customHeight="1">
      <c r="A14" s="582"/>
      <c r="B14" s="1360"/>
      <c r="C14" s="1360"/>
      <c r="D14" s="1360"/>
      <c r="E14" s="1360"/>
      <c r="F14" s="1360"/>
      <c r="G14" s="1360"/>
      <c r="H14" s="1360"/>
      <c r="I14" s="1360"/>
      <c r="J14" s="1360"/>
      <c r="K14" s="1360"/>
      <c r="L14" s="1360"/>
      <c r="M14" s="1360"/>
      <c r="N14" s="1360"/>
      <c r="O14" s="1360"/>
      <c r="P14" s="1360"/>
      <c r="Q14" s="1360"/>
      <c r="R14" s="1360"/>
      <c r="S14" s="1360"/>
      <c r="T14" s="1360"/>
      <c r="U14" s="1360"/>
      <c r="V14" s="1360"/>
      <c r="W14" s="1360"/>
      <c r="X14" s="1360"/>
      <c r="Y14" s="1360"/>
      <c r="Z14" s="1360"/>
      <c r="AA14" s="1360"/>
      <c r="AB14" s="1360"/>
      <c r="AC14" s="1360"/>
      <c r="AD14" s="1360"/>
      <c r="AE14" s="1360"/>
      <c r="AF14" s="1360"/>
      <c r="AG14" s="1360"/>
      <c r="AH14" s="1360"/>
      <c r="AI14" s="1360"/>
      <c r="AJ14" s="1360"/>
      <c r="AK14" s="1360"/>
      <c r="AL14" s="1360"/>
      <c r="AM14" s="1360"/>
      <c r="AN14" s="1360"/>
    </row>
  </sheetData>
  <sheetProtection algorithmName="SHA-512" hashValue="GtZwRqWcD59j/2i4I6vnpTVrtRk2y/dn0TcKC5x6kpOazGLnVeqTpCBpF447PDdxVrypwT4fMprfznK02VaQ2g==" saltValue="WJHdH06mNNlmnspOHfrtBw==" spinCount="100000" sheet="1" formatCells="0" formatRows="0" insertRows="0" insertHyperlinks="0" deleteRows="0"/>
  <mergeCells count="13">
    <mergeCell ref="B14:AN14"/>
    <mergeCell ref="C3:AK3"/>
    <mergeCell ref="C4:AL4"/>
    <mergeCell ref="C5:AL5"/>
    <mergeCell ref="C6:AL6"/>
    <mergeCell ref="C7:AL7"/>
    <mergeCell ref="C9:T9"/>
    <mergeCell ref="V9:AK9"/>
    <mergeCell ref="D10:R10"/>
    <mergeCell ref="W10:AJ10"/>
    <mergeCell ref="C11:AK11"/>
    <mergeCell ref="C12:AK12"/>
    <mergeCell ref="C13:AK13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1"/>
  <headerFooter alignWithMargins="0">
    <oddFooter>&amp;L&amp;8PROW 2014-2020_19.2/5/z&amp;R
&amp;8Strona &amp;P z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4"/>
  <sheetViews>
    <sheetView showGridLines="0" view="pageBreakPreview" zoomScaleNormal="115" zoomScaleSheetLayoutView="100" zoomScalePageLayoutView="145" workbookViewId="0">
      <selection activeCell="I7" sqref="I7"/>
    </sheetView>
  </sheetViews>
  <sheetFormatPr defaultColWidth="9.140625" defaultRowHeight="12.75"/>
  <cols>
    <col min="1" max="1" width="3" style="614" customWidth="1"/>
    <col min="2" max="2" width="3.140625" style="616" customWidth="1"/>
    <col min="3" max="3" width="0.42578125" style="616" customWidth="1"/>
    <col min="4" max="4" width="2" style="616" customWidth="1"/>
    <col min="5" max="5" width="26.5703125" style="610" customWidth="1"/>
    <col min="6" max="6" width="15.5703125" style="610" customWidth="1"/>
    <col min="7" max="7" width="1.140625" style="610" customWidth="1"/>
    <col min="8" max="8" width="31.85546875" style="610" customWidth="1"/>
    <col min="9" max="9" width="21.5703125" style="610" customWidth="1"/>
    <col min="10" max="10" width="1.5703125" style="610" customWidth="1"/>
    <col min="11" max="11" width="1.5703125" style="592" customWidth="1"/>
    <col min="12" max="16384" width="9.140625" style="592"/>
  </cols>
  <sheetData>
    <row r="1" spans="1:38" ht="3" customHeight="1">
      <c r="A1" s="632"/>
      <c r="B1" s="633"/>
      <c r="C1" s="633"/>
      <c r="D1" s="633"/>
      <c r="E1" s="633"/>
      <c r="I1" s="616"/>
    </row>
    <row r="2" spans="1:38" s="595" customFormat="1" ht="36" customHeight="1">
      <c r="A2" s="1421" t="s">
        <v>780</v>
      </c>
      <c r="B2" s="1421"/>
      <c r="C2" s="1421"/>
      <c r="D2" s="1421"/>
      <c r="E2" s="1421"/>
      <c r="F2" s="1421"/>
      <c r="G2" s="1421"/>
      <c r="H2" s="1421"/>
      <c r="I2" s="1421"/>
      <c r="J2" s="1421"/>
      <c r="K2" s="594"/>
      <c r="L2" s="594"/>
      <c r="M2" s="594"/>
      <c r="N2" s="594"/>
      <c r="O2" s="594"/>
      <c r="P2" s="594"/>
      <c r="Q2" s="594"/>
      <c r="R2" s="594"/>
      <c r="S2" s="594"/>
      <c r="T2" s="594"/>
      <c r="U2" s="594"/>
      <c r="V2" s="594"/>
      <c r="W2" s="594"/>
      <c r="X2" s="594"/>
      <c r="Y2" s="594"/>
      <c r="Z2" s="594"/>
      <c r="AA2" s="594"/>
      <c r="AB2" s="594"/>
      <c r="AC2" s="594"/>
      <c r="AD2" s="594"/>
      <c r="AE2" s="594"/>
      <c r="AF2" s="594"/>
      <c r="AG2" s="594"/>
      <c r="AH2" s="594"/>
      <c r="AI2" s="594"/>
      <c r="AJ2" s="594"/>
      <c r="AK2" s="594"/>
      <c r="AL2" s="594"/>
    </row>
    <row r="3" spans="1:38" s="595" customFormat="1" ht="3.75" customHeight="1">
      <c r="A3" s="634"/>
      <c r="B3" s="635"/>
      <c r="C3" s="635"/>
      <c r="D3" s="635"/>
      <c r="E3" s="636"/>
      <c r="F3" s="636"/>
      <c r="G3" s="636"/>
      <c r="H3" s="636"/>
      <c r="I3" s="636"/>
      <c r="J3" s="636"/>
      <c r="K3" s="596"/>
      <c r="L3" s="596"/>
      <c r="M3" s="596"/>
      <c r="N3" s="596"/>
      <c r="O3" s="596"/>
      <c r="P3" s="596"/>
      <c r="Q3" s="596"/>
      <c r="R3" s="596"/>
      <c r="S3" s="596"/>
      <c r="T3" s="596"/>
      <c r="U3" s="596"/>
      <c r="V3" s="596"/>
      <c r="W3" s="596"/>
      <c r="X3" s="596"/>
      <c r="Y3" s="596"/>
      <c r="Z3" s="596"/>
      <c r="AA3" s="596"/>
      <c r="AB3" s="596"/>
      <c r="AC3" s="596"/>
      <c r="AD3" s="596"/>
      <c r="AE3" s="596"/>
      <c r="AF3" s="596"/>
      <c r="AG3" s="596"/>
      <c r="AH3" s="596"/>
      <c r="AI3" s="596"/>
      <c r="AJ3" s="596"/>
      <c r="AK3" s="596"/>
      <c r="AL3" s="596"/>
    </row>
    <row r="4" spans="1:38" s="599" customFormat="1" ht="12.75" customHeight="1">
      <c r="A4" s="597" t="s">
        <v>631</v>
      </c>
      <c r="B4" s="1417" t="s">
        <v>837</v>
      </c>
      <c r="C4" s="1417"/>
      <c r="D4" s="1417"/>
      <c r="E4" s="1417"/>
      <c r="F4" s="1417"/>
      <c r="G4" s="1417"/>
      <c r="H4" s="1417"/>
      <c r="I4" s="1417"/>
      <c r="J4" s="1417"/>
      <c r="K4" s="598"/>
    </row>
    <row r="5" spans="1:38" s="599" customFormat="1" ht="46.5" customHeight="1">
      <c r="A5" s="597"/>
      <c r="B5" s="1394" t="s">
        <v>950</v>
      </c>
      <c r="C5" s="1394"/>
      <c r="D5" s="1394"/>
      <c r="E5" s="1394"/>
      <c r="F5" s="1394"/>
      <c r="G5" s="1394"/>
      <c r="H5" s="1394"/>
      <c r="I5" s="1394"/>
      <c r="J5" s="600"/>
      <c r="K5" s="598"/>
    </row>
    <row r="6" spans="1:38" s="595" customFormat="1" ht="12.75" customHeight="1">
      <c r="A6" s="601" t="s">
        <v>350</v>
      </c>
      <c r="B6" s="1393" t="s">
        <v>971</v>
      </c>
      <c r="C6" s="1393"/>
      <c r="D6" s="1393"/>
      <c r="E6" s="1393"/>
      <c r="F6" s="1393"/>
      <c r="G6" s="1393"/>
      <c r="H6" s="1393"/>
      <c r="I6" s="1393"/>
      <c r="J6" s="608"/>
      <c r="K6" s="602"/>
    </row>
    <row r="7" spans="1:38" s="595" customFormat="1" ht="24" customHeight="1">
      <c r="A7" s="601"/>
      <c r="B7" s="722"/>
      <c r="C7" s="722"/>
      <c r="D7" s="722"/>
      <c r="E7" s="733" t="s">
        <v>1004</v>
      </c>
      <c r="F7" s="744" t="s">
        <v>972</v>
      </c>
      <c r="G7" s="722"/>
      <c r="H7" s="733" t="s">
        <v>1006</v>
      </c>
      <c r="I7" s="722"/>
      <c r="J7" s="608"/>
      <c r="K7" s="602"/>
    </row>
    <row r="8" spans="1:38" s="595" customFormat="1" ht="12" customHeight="1">
      <c r="A8" s="601" t="s">
        <v>351</v>
      </c>
      <c r="B8" s="1393" t="s">
        <v>973</v>
      </c>
      <c r="C8" s="1393"/>
      <c r="D8" s="1393"/>
      <c r="E8" s="1393"/>
      <c r="F8" s="1393"/>
      <c r="G8" s="1393"/>
      <c r="H8" s="1393"/>
      <c r="I8" s="1393"/>
      <c r="J8" s="608"/>
      <c r="K8" s="602"/>
      <c r="N8" s="595" t="s">
        <v>778</v>
      </c>
    </row>
    <row r="9" spans="1:38" s="595" customFormat="1" ht="33" customHeight="1">
      <c r="A9" s="601"/>
      <c r="B9" s="722"/>
      <c r="C9" s="722"/>
      <c r="D9" s="722"/>
      <c r="E9" s="755" t="s">
        <v>1005</v>
      </c>
      <c r="F9" s="744" t="s">
        <v>974</v>
      </c>
      <c r="G9" s="722"/>
      <c r="H9" s="733" t="str">
        <f>H7</f>
        <v>ul. Wojska Polskiego 10a
99-300 Kutno</v>
      </c>
      <c r="I9" s="722"/>
      <c r="J9" s="608"/>
      <c r="K9" s="602"/>
    </row>
    <row r="10" spans="1:38" s="637" customFormat="1" ht="15.75" customHeight="1">
      <c r="A10" s="601"/>
      <c r="B10" s="722" t="s">
        <v>975</v>
      </c>
      <c r="C10" s="722"/>
      <c r="D10" s="722"/>
      <c r="E10" s="732" t="s">
        <v>991</v>
      </c>
      <c r="F10" s="744"/>
      <c r="G10" s="722"/>
      <c r="H10" s="733"/>
      <c r="I10" s="722"/>
      <c r="J10" s="608"/>
      <c r="K10" s="731"/>
    </row>
    <row r="11" spans="1:38" s="637" customFormat="1" ht="12.75" customHeight="1">
      <c r="A11" s="601"/>
      <c r="B11" s="722"/>
      <c r="C11" s="722"/>
      <c r="D11" s="722"/>
      <c r="E11" s="732" t="s">
        <v>992</v>
      </c>
      <c r="F11" s="744"/>
      <c r="G11" s="722"/>
      <c r="H11" s="733"/>
      <c r="I11" s="756" t="s">
        <v>1003</v>
      </c>
      <c r="J11" s="608"/>
      <c r="K11" s="731"/>
    </row>
    <row r="12" spans="1:38" s="637" customFormat="1" ht="12.75" customHeight="1">
      <c r="A12" s="601"/>
      <c r="B12" s="722"/>
      <c r="C12" s="722"/>
      <c r="D12" s="722"/>
      <c r="E12" s="732" t="s">
        <v>976</v>
      </c>
      <c r="F12" s="744"/>
      <c r="G12" s="722"/>
      <c r="H12" s="733"/>
      <c r="I12" s="733"/>
      <c r="J12" s="608"/>
      <c r="K12" s="731"/>
    </row>
    <row r="13" spans="1:38" s="595" customFormat="1" ht="34.5" hidden="1" customHeight="1">
      <c r="A13" s="601" t="s">
        <v>347</v>
      </c>
      <c r="B13" s="1394" t="s">
        <v>934</v>
      </c>
      <c r="C13" s="1394"/>
      <c r="D13" s="1394"/>
      <c r="E13" s="1394"/>
      <c r="F13" s="1394"/>
      <c r="G13" s="1394"/>
      <c r="H13" s="1394"/>
      <c r="I13" s="1394"/>
      <c r="J13" s="600"/>
      <c r="K13" s="602"/>
    </row>
    <row r="14" spans="1:38" s="595" customFormat="1" ht="34.5" hidden="1" customHeight="1">
      <c r="A14" s="601"/>
      <c r="B14" s="723"/>
      <c r="C14" s="723"/>
      <c r="D14" s="723"/>
      <c r="E14" s="723"/>
      <c r="F14" s="723"/>
      <c r="G14" s="723"/>
      <c r="H14" s="723"/>
      <c r="I14" s="723"/>
      <c r="J14" s="600"/>
      <c r="K14" s="602"/>
    </row>
    <row r="15" spans="1:38" s="595" customFormat="1" ht="46.5" customHeight="1">
      <c r="A15" s="601" t="s">
        <v>348</v>
      </c>
      <c r="B15" s="1394" t="s">
        <v>927</v>
      </c>
      <c r="C15" s="1394"/>
      <c r="D15" s="1394"/>
      <c r="E15" s="1394"/>
      <c r="F15" s="1394"/>
      <c r="G15" s="1394"/>
      <c r="H15" s="1394"/>
      <c r="I15" s="1394"/>
      <c r="J15" s="600"/>
      <c r="K15" s="602"/>
    </row>
    <row r="16" spans="1:38" s="595" customFormat="1" ht="128.25" customHeight="1">
      <c r="A16" s="601" t="s">
        <v>349</v>
      </c>
      <c r="B16" s="1394" t="s">
        <v>951</v>
      </c>
      <c r="C16" s="1394"/>
      <c r="D16" s="1394"/>
      <c r="E16" s="1394"/>
      <c r="F16" s="1394"/>
      <c r="G16" s="1394"/>
      <c r="H16" s="1394"/>
      <c r="I16" s="1394"/>
      <c r="J16" s="600"/>
      <c r="K16" s="602"/>
    </row>
    <row r="17" spans="1:11" s="595" customFormat="1" ht="60" customHeight="1">
      <c r="A17" s="601" t="s">
        <v>449</v>
      </c>
      <c r="B17" s="1394" t="s">
        <v>921</v>
      </c>
      <c r="C17" s="1394"/>
      <c r="D17" s="1394"/>
      <c r="E17" s="1394"/>
      <c r="F17" s="1394"/>
      <c r="G17" s="1394"/>
      <c r="H17" s="1394"/>
      <c r="I17" s="1394"/>
      <c r="J17" s="600"/>
      <c r="K17" s="602"/>
    </row>
    <row r="18" spans="1:11" s="595" customFormat="1" ht="159.75" customHeight="1">
      <c r="A18" s="601" t="s">
        <v>619</v>
      </c>
      <c r="B18" s="1394" t="s">
        <v>952</v>
      </c>
      <c r="C18" s="1394"/>
      <c r="D18" s="1394"/>
      <c r="E18" s="1394"/>
      <c r="F18" s="1394"/>
      <c r="G18" s="1394"/>
      <c r="H18" s="1394"/>
      <c r="I18" s="1394"/>
      <c r="J18" s="718"/>
      <c r="K18" s="602"/>
    </row>
    <row r="19" spans="1:11" s="595" customFormat="1" ht="54" customHeight="1">
      <c r="A19" s="601" t="s">
        <v>776</v>
      </c>
      <c r="B19" s="1296" t="s">
        <v>910</v>
      </c>
      <c r="C19" s="1296"/>
      <c r="D19" s="1296"/>
      <c r="E19" s="1296"/>
      <c r="F19" s="1296"/>
      <c r="G19" s="1296"/>
      <c r="H19" s="1296"/>
      <c r="I19" s="1296"/>
      <c r="J19" s="718"/>
      <c r="K19" s="602"/>
    </row>
    <row r="20" spans="1:11" s="595" customFormat="1" ht="59.25" customHeight="1">
      <c r="A20" s="601" t="s">
        <v>775</v>
      </c>
      <c r="B20" s="1419" t="s">
        <v>911</v>
      </c>
      <c r="C20" s="1420"/>
      <c r="D20" s="1420"/>
      <c r="E20" s="1420"/>
      <c r="F20" s="1420"/>
      <c r="G20" s="1420"/>
      <c r="H20" s="1420"/>
      <c r="I20" s="1420"/>
      <c r="J20" s="718"/>
      <c r="K20" s="602"/>
    </row>
    <row r="21" spans="1:11" s="595" customFormat="1" ht="26.45" customHeight="1">
      <c r="A21" s="601" t="s">
        <v>774</v>
      </c>
      <c r="B21" s="1394" t="s">
        <v>905</v>
      </c>
      <c r="C21" s="1394"/>
      <c r="D21" s="1394"/>
      <c r="E21" s="1394"/>
      <c r="F21" s="1394"/>
      <c r="G21" s="1394"/>
      <c r="H21" s="1394"/>
      <c r="I21" s="1394"/>
      <c r="J21" s="718"/>
      <c r="K21" s="602"/>
    </row>
    <row r="22" spans="1:11" s="595" customFormat="1" ht="57" customHeight="1">
      <c r="A22" s="601" t="s">
        <v>773</v>
      </c>
      <c r="B22" s="1394" t="s">
        <v>902</v>
      </c>
      <c r="C22" s="1394"/>
      <c r="D22" s="1394"/>
      <c r="E22" s="1394"/>
      <c r="F22" s="1394"/>
      <c r="G22" s="1394"/>
      <c r="H22" s="1394"/>
      <c r="I22" s="1394"/>
      <c r="J22" s="718"/>
      <c r="K22" s="602"/>
    </row>
    <row r="23" spans="1:11" s="595" customFormat="1" ht="12.6" customHeight="1">
      <c r="A23" s="1416" t="s">
        <v>777</v>
      </c>
      <c r="B23" s="1416"/>
      <c r="C23" s="1416"/>
      <c r="D23" s="1416"/>
      <c r="E23" s="1416"/>
      <c r="F23" s="1416"/>
      <c r="G23" s="1416"/>
      <c r="H23" s="1416"/>
      <c r="I23" s="1416"/>
      <c r="J23" s="718"/>
      <c r="K23" s="602"/>
    </row>
    <row r="24" spans="1:11" s="595" customFormat="1" ht="14.1" customHeight="1">
      <c r="A24" s="597" t="s">
        <v>644</v>
      </c>
      <c r="B24" s="1417" t="s">
        <v>711</v>
      </c>
      <c r="C24" s="1417"/>
      <c r="D24" s="1417"/>
      <c r="E24" s="1417"/>
      <c r="F24" s="1417"/>
      <c r="G24" s="1417"/>
      <c r="H24" s="1417"/>
      <c r="I24" s="1417"/>
      <c r="J24" s="1417"/>
      <c r="K24" s="602"/>
    </row>
    <row r="25" spans="1:11" s="595" customFormat="1" ht="12.75" customHeight="1">
      <c r="A25" s="597"/>
      <c r="B25" s="1401" t="s">
        <v>903</v>
      </c>
      <c r="C25" s="1401"/>
      <c r="D25" s="1401"/>
      <c r="E25" s="1401"/>
      <c r="F25" s="1401"/>
      <c r="G25" s="1401"/>
      <c r="H25" s="1401"/>
      <c r="I25" s="1401"/>
      <c r="J25" s="1401"/>
      <c r="K25" s="602"/>
    </row>
    <row r="26" spans="1:11" s="595" customFormat="1" ht="15.75" customHeight="1">
      <c r="A26" s="601" t="s">
        <v>350</v>
      </c>
      <c r="B26" s="1418" t="s">
        <v>977</v>
      </c>
      <c r="C26" s="1418"/>
      <c r="D26" s="1418"/>
      <c r="E26" s="1418"/>
      <c r="F26" s="1418"/>
      <c r="G26" s="1418"/>
      <c r="H26" s="1418"/>
      <c r="I26" s="1418"/>
      <c r="J26" s="608"/>
      <c r="K26" s="602"/>
    </row>
    <row r="27" spans="1:11" s="595" customFormat="1" ht="15.75" hidden="1" customHeight="1">
      <c r="A27" s="601"/>
      <c r="B27" s="727"/>
      <c r="C27" s="727"/>
      <c r="D27" s="727"/>
      <c r="E27" s="727"/>
      <c r="F27" s="727"/>
      <c r="G27" s="727"/>
      <c r="H27" s="727"/>
      <c r="I27" s="727"/>
      <c r="J27" s="608"/>
      <c r="K27" s="602"/>
    </row>
    <row r="28" spans="1:11" s="595" customFormat="1" ht="24.6" customHeight="1">
      <c r="A28" s="601" t="s">
        <v>351</v>
      </c>
      <c r="B28" s="1393" t="s">
        <v>978</v>
      </c>
      <c r="C28" s="1393"/>
      <c r="D28" s="1393"/>
      <c r="E28" s="1393"/>
      <c r="F28" s="1393"/>
      <c r="G28" s="1393"/>
      <c r="H28" s="1393"/>
      <c r="I28" s="1393"/>
      <c r="J28" s="608"/>
      <c r="K28" s="602"/>
    </row>
    <row r="29" spans="1:11" s="595" customFormat="1" ht="39.75" customHeight="1">
      <c r="A29" s="601"/>
      <c r="B29" s="1407" t="s">
        <v>979</v>
      </c>
      <c r="C29" s="1407"/>
      <c r="D29" s="1407"/>
      <c r="E29" s="1407"/>
      <c r="F29" s="1407"/>
      <c r="G29" s="1407"/>
      <c r="H29" s="1407"/>
      <c r="I29" s="1407"/>
      <c r="J29" s="608"/>
      <c r="K29" s="602"/>
    </row>
    <row r="30" spans="1:11" s="595" customFormat="1" ht="42" hidden="1" customHeight="1">
      <c r="A30" s="601" t="s">
        <v>347</v>
      </c>
      <c r="B30" s="1394" t="s">
        <v>935</v>
      </c>
      <c r="C30" s="1394"/>
      <c r="D30" s="1394"/>
      <c r="E30" s="1394"/>
      <c r="F30" s="1394"/>
      <c r="G30" s="1394"/>
      <c r="H30" s="1394"/>
      <c r="I30" s="1394"/>
      <c r="J30" s="600"/>
      <c r="K30" s="602"/>
    </row>
    <row r="31" spans="1:11" s="595" customFormat="1" ht="45.75" customHeight="1">
      <c r="A31" s="601" t="s">
        <v>348</v>
      </c>
      <c r="B31" s="1296" t="s">
        <v>927</v>
      </c>
      <c r="C31" s="1296"/>
      <c r="D31" s="1296"/>
      <c r="E31" s="1296"/>
      <c r="F31" s="1296"/>
      <c r="G31" s="1296"/>
      <c r="H31" s="1296"/>
      <c r="I31" s="1296"/>
      <c r="J31" s="600"/>
      <c r="K31" s="602"/>
    </row>
    <row r="32" spans="1:11" s="595" customFormat="1" ht="93.75" customHeight="1">
      <c r="A32" s="601" t="s">
        <v>349</v>
      </c>
      <c r="B32" s="1394" t="s">
        <v>965</v>
      </c>
      <c r="C32" s="1394"/>
      <c r="D32" s="1394"/>
      <c r="E32" s="1394"/>
      <c r="F32" s="1394"/>
      <c r="G32" s="1394"/>
      <c r="H32" s="1394"/>
      <c r="I32" s="1394"/>
      <c r="J32" s="718"/>
      <c r="K32" s="602"/>
    </row>
    <row r="33" spans="1:11" s="595" customFormat="1" ht="60.75" customHeight="1">
      <c r="A33" s="601" t="s">
        <v>449</v>
      </c>
      <c r="B33" s="1394" t="s">
        <v>921</v>
      </c>
      <c r="C33" s="1394"/>
      <c r="D33" s="1394"/>
      <c r="E33" s="1394"/>
      <c r="F33" s="1394"/>
      <c r="G33" s="1394"/>
      <c r="H33" s="1394"/>
      <c r="I33" s="1394"/>
      <c r="J33" s="718"/>
      <c r="K33" s="602"/>
    </row>
    <row r="34" spans="1:11" s="595" customFormat="1" ht="159" customHeight="1">
      <c r="A34" s="601" t="s">
        <v>619</v>
      </c>
      <c r="B34" s="1394" t="s">
        <v>953</v>
      </c>
      <c r="C34" s="1394"/>
      <c r="D34" s="1394"/>
      <c r="E34" s="1394"/>
      <c r="F34" s="1394"/>
      <c r="G34" s="1394"/>
      <c r="H34" s="1394"/>
      <c r="I34" s="1394"/>
      <c r="J34" s="718"/>
      <c r="K34" s="602"/>
    </row>
    <row r="35" spans="1:11" s="595" customFormat="1" ht="58.5" customHeight="1">
      <c r="A35" s="601" t="s">
        <v>776</v>
      </c>
      <c r="B35" s="1394" t="s">
        <v>910</v>
      </c>
      <c r="C35" s="1394"/>
      <c r="D35" s="1394"/>
      <c r="E35" s="1394"/>
      <c r="F35" s="1394"/>
      <c r="G35" s="1394"/>
      <c r="H35" s="1394"/>
      <c r="I35" s="1394"/>
      <c r="J35" s="718"/>
      <c r="K35" s="602"/>
    </row>
    <row r="36" spans="1:11" s="595" customFormat="1" ht="60.75" customHeight="1">
      <c r="A36" s="601" t="s">
        <v>775</v>
      </c>
      <c r="B36" s="1404" t="s">
        <v>912</v>
      </c>
      <c r="C36" s="1405"/>
      <c r="D36" s="1405"/>
      <c r="E36" s="1405"/>
      <c r="F36" s="1405"/>
      <c r="G36" s="1405"/>
      <c r="H36" s="1405"/>
      <c r="I36" s="1405"/>
      <c r="J36" s="718"/>
      <c r="K36" s="602"/>
    </row>
    <row r="37" spans="1:11" s="595" customFormat="1" ht="26.25" customHeight="1">
      <c r="A37" s="601" t="s">
        <v>774</v>
      </c>
      <c r="B37" s="1394" t="s">
        <v>905</v>
      </c>
      <c r="C37" s="1394"/>
      <c r="D37" s="1394"/>
      <c r="E37" s="1394"/>
      <c r="F37" s="1394"/>
      <c r="G37" s="1394"/>
      <c r="H37" s="1394"/>
      <c r="I37" s="1394"/>
      <c r="J37" s="718"/>
      <c r="K37" s="602"/>
    </row>
    <row r="38" spans="1:11" s="595" customFormat="1" ht="60.75" customHeight="1">
      <c r="A38" s="601" t="s">
        <v>773</v>
      </c>
      <c r="B38" s="1394" t="s">
        <v>902</v>
      </c>
      <c r="C38" s="1394"/>
      <c r="D38" s="1394"/>
      <c r="E38" s="1394"/>
      <c r="F38" s="1394"/>
      <c r="G38" s="1394"/>
      <c r="H38" s="1394"/>
      <c r="I38" s="1394"/>
      <c r="J38" s="718"/>
      <c r="K38" s="602"/>
    </row>
    <row r="39" spans="1:11" s="595" customFormat="1">
      <c r="A39" s="603" t="s">
        <v>712</v>
      </c>
      <c r="B39" s="1412" t="s">
        <v>709</v>
      </c>
      <c r="C39" s="1413"/>
      <c r="D39" s="1413"/>
      <c r="E39" s="1413"/>
      <c r="F39" s="1413"/>
      <c r="G39" s="1413"/>
      <c r="H39" s="1413"/>
      <c r="I39" s="1413"/>
      <c r="J39" s="718"/>
      <c r="K39" s="602"/>
    </row>
    <row r="40" spans="1:11" s="595" customFormat="1" ht="15.75" customHeight="1">
      <c r="A40" s="717"/>
      <c r="B40" s="1296" t="s">
        <v>906</v>
      </c>
      <c r="C40" s="1296"/>
      <c r="D40" s="1296"/>
      <c r="E40" s="1296"/>
      <c r="F40" s="1296"/>
      <c r="G40" s="1296"/>
      <c r="H40" s="1296"/>
      <c r="I40" s="1296"/>
      <c r="J40" s="718"/>
      <c r="K40" s="602"/>
    </row>
    <row r="41" spans="1:11" s="595" customFormat="1" ht="22.5" customHeight="1">
      <c r="A41" s="717" t="s">
        <v>350</v>
      </c>
      <c r="B41" s="1394" t="s">
        <v>710</v>
      </c>
      <c r="C41" s="1414"/>
      <c r="D41" s="1414"/>
      <c r="E41" s="1414"/>
      <c r="F41" s="1414"/>
      <c r="G41" s="1414"/>
      <c r="H41" s="1414"/>
      <c r="I41" s="1414"/>
      <c r="J41" s="718"/>
      <c r="K41" s="602"/>
    </row>
    <row r="42" spans="1:11" s="595" customFormat="1" ht="23.25" customHeight="1">
      <c r="A42" s="717" t="s">
        <v>351</v>
      </c>
      <c r="B42" s="1296" t="s">
        <v>928</v>
      </c>
      <c r="C42" s="1415"/>
      <c r="D42" s="1415"/>
      <c r="E42" s="1415"/>
      <c r="F42" s="1415"/>
      <c r="G42" s="1415"/>
      <c r="H42" s="1415"/>
      <c r="I42" s="1415"/>
      <c r="J42" s="718"/>
      <c r="K42" s="602"/>
    </row>
    <row r="43" spans="1:11" s="595" customFormat="1" ht="39" customHeight="1">
      <c r="A43" s="717" t="s">
        <v>347</v>
      </c>
      <c r="B43" s="1296" t="s">
        <v>929</v>
      </c>
      <c r="C43" s="1415"/>
      <c r="D43" s="1415"/>
      <c r="E43" s="1415"/>
      <c r="F43" s="1415"/>
      <c r="G43" s="1415"/>
      <c r="H43" s="1415"/>
      <c r="I43" s="1415"/>
      <c r="J43" s="718"/>
      <c r="K43" s="602"/>
    </row>
    <row r="44" spans="1:11" s="605" customFormat="1" ht="36" customHeight="1">
      <c r="A44" s="717" t="s">
        <v>348</v>
      </c>
      <c r="B44" s="1394" t="s">
        <v>927</v>
      </c>
      <c r="C44" s="1414"/>
      <c r="D44" s="1414"/>
      <c r="E44" s="1414"/>
      <c r="F44" s="1414"/>
      <c r="G44" s="1414"/>
      <c r="H44" s="1414"/>
      <c r="I44" s="1414"/>
      <c r="J44" s="719"/>
      <c r="K44" s="604"/>
    </row>
    <row r="45" spans="1:11" s="595" customFormat="1" ht="94.5" customHeight="1">
      <c r="A45" s="717" t="s">
        <v>349</v>
      </c>
      <c r="B45" s="1394" t="s">
        <v>966</v>
      </c>
      <c r="C45" s="1414"/>
      <c r="D45" s="1414"/>
      <c r="E45" s="1414"/>
      <c r="F45" s="1414"/>
      <c r="G45" s="1414"/>
      <c r="H45" s="1414"/>
      <c r="I45" s="1414"/>
      <c r="J45" s="718"/>
      <c r="K45" s="602"/>
    </row>
    <row r="46" spans="1:11" s="595" customFormat="1" ht="13.35" customHeight="1">
      <c r="A46" s="717" t="s">
        <v>449</v>
      </c>
      <c r="B46" s="1402" t="s">
        <v>922</v>
      </c>
      <c r="C46" s="1402"/>
      <c r="D46" s="1402"/>
      <c r="E46" s="1402"/>
      <c r="F46" s="1402"/>
      <c r="G46" s="1402"/>
      <c r="H46" s="1402"/>
      <c r="I46" s="1402"/>
      <c r="J46" s="718"/>
      <c r="K46" s="602"/>
    </row>
    <row r="47" spans="1:11" s="595" customFormat="1" ht="57" customHeight="1">
      <c r="A47" s="717" t="s">
        <v>619</v>
      </c>
      <c r="B47" s="1394" t="s">
        <v>921</v>
      </c>
      <c r="C47" s="1394"/>
      <c r="D47" s="1394"/>
      <c r="E47" s="1394"/>
      <c r="F47" s="1394"/>
      <c r="G47" s="1394"/>
      <c r="H47" s="1394"/>
      <c r="I47" s="1394"/>
      <c r="J47" s="718"/>
      <c r="K47" s="602"/>
    </row>
    <row r="48" spans="1:11" s="595" customFormat="1" ht="163.5" customHeight="1">
      <c r="A48" s="717" t="s">
        <v>776</v>
      </c>
      <c r="B48" s="1394" t="s">
        <v>913</v>
      </c>
      <c r="C48" s="1394"/>
      <c r="D48" s="1394"/>
      <c r="E48" s="1394"/>
      <c r="F48" s="1394"/>
      <c r="G48" s="1394"/>
      <c r="H48" s="1394"/>
      <c r="I48" s="1394"/>
      <c r="J48" s="718"/>
      <c r="K48" s="602"/>
    </row>
    <row r="49" spans="1:11" s="595" customFormat="1" ht="60.75" customHeight="1">
      <c r="A49" s="717" t="s">
        <v>775</v>
      </c>
      <c r="B49" s="1394" t="s">
        <v>910</v>
      </c>
      <c r="C49" s="1394"/>
      <c r="D49" s="1394"/>
      <c r="E49" s="1394"/>
      <c r="F49" s="1394"/>
      <c r="G49" s="1394"/>
      <c r="H49" s="1394"/>
      <c r="I49" s="1394"/>
      <c r="J49" s="718"/>
      <c r="K49" s="602"/>
    </row>
    <row r="50" spans="1:11" s="595" customFormat="1" ht="57.75" customHeight="1">
      <c r="A50" s="717" t="s">
        <v>774</v>
      </c>
      <c r="B50" s="1404" t="s">
        <v>914</v>
      </c>
      <c r="C50" s="1405"/>
      <c r="D50" s="1405"/>
      <c r="E50" s="1405"/>
      <c r="F50" s="1405"/>
      <c r="G50" s="1405"/>
      <c r="H50" s="1405"/>
      <c r="I50" s="1405"/>
      <c r="J50" s="718"/>
      <c r="K50" s="602"/>
    </row>
    <row r="51" spans="1:11" s="595" customFormat="1" ht="24.75" customHeight="1">
      <c r="A51" s="717" t="s">
        <v>773</v>
      </c>
      <c r="B51" s="1394" t="s">
        <v>905</v>
      </c>
      <c r="C51" s="1394"/>
      <c r="D51" s="1394"/>
      <c r="E51" s="1394"/>
      <c r="F51" s="1394"/>
      <c r="G51" s="1394"/>
      <c r="H51" s="1394"/>
      <c r="I51" s="1394"/>
      <c r="J51" s="718"/>
      <c r="K51" s="602"/>
    </row>
    <row r="52" spans="1:11" s="595" customFormat="1" ht="12.6" customHeight="1">
      <c r="A52" s="717" t="s">
        <v>772</v>
      </c>
      <c r="B52" s="1401" t="s">
        <v>926</v>
      </c>
      <c r="C52" s="1408"/>
      <c r="D52" s="1408"/>
      <c r="E52" s="1408"/>
      <c r="F52" s="1408"/>
      <c r="G52" s="1408"/>
      <c r="H52" s="1408"/>
      <c r="I52" s="1408"/>
      <c r="J52" s="718"/>
      <c r="K52" s="602"/>
    </row>
    <row r="53" spans="1:11" s="595" customFormat="1" ht="13.35" customHeight="1">
      <c r="A53" s="606"/>
      <c r="B53" s="1409" t="s">
        <v>980</v>
      </c>
      <c r="C53" s="1409"/>
      <c r="D53" s="1409"/>
      <c r="E53" s="1409"/>
      <c r="F53" s="1409"/>
      <c r="G53" s="1409"/>
      <c r="H53" s="1409"/>
      <c r="I53" s="1409"/>
      <c r="J53" s="718"/>
      <c r="K53" s="602"/>
    </row>
    <row r="54" spans="1:11" s="595" customFormat="1" ht="12" customHeight="1">
      <c r="A54" s="606"/>
      <c r="B54" s="734" t="s">
        <v>981</v>
      </c>
      <c r="C54" s="716"/>
      <c r="D54" s="716"/>
      <c r="E54" s="716"/>
      <c r="F54" s="716"/>
      <c r="G54" s="716"/>
      <c r="H54" s="716"/>
      <c r="I54" s="716"/>
      <c r="J54" s="718"/>
      <c r="K54" s="602"/>
    </row>
    <row r="55" spans="1:11" s="595" customFormat="1" ht="12.6" customHeight="1">
      <c r="A55" s="606"/>
      <c r="B55" s="1410" t="str">
        <f>E7</f>
        <v>Stowarzyszenie Rozwoju Gmin „CENTRUM”</v>
      </c>
      <c r="C55" s="1411"/>
      <c r="D55" s="1411"/>
      <c r="E55" s="1411"/>
      <c r="F55" s="1411"/>
      <c r="G55" s="1411"/>
      <c r="H55" s="1411"/>
      <c r="I55" s="1411"/>
      <c r="J55" s="718"/>
      <c r="K55" s="602"/>
    </row>
    <row r="56" spans="1:11" s="595" customFormat="1" ht="3.6" customHeight="1">
      <c r="A56" s="606"/>
      <c r="B56" s="725"/>
      <c r="C56" s="725"/>
      <c r="D56" s="725"/>
      <c r="E56" s="725"/>
      <c r="F56" s="725"/>
      <c r="G56" s="725"/>
      <c r="H56" s="725"/>
      <c r="I56" s="725"/>
      <c r="J56" s="718"/>
      <c r="K56" s="602"/>
    </row>
    <row r="57" spans="1:11" s="595" customFormat="1" ht="15.75" hidden="1" customHeight="1">
      <c r="A57" s="597" t="s">
        <v>771</v>
      </c>
      <c r="B57" s="1412" t="s">
        <v>770</v>
      </c>
      <c r="C57" s="1412"/>
      <c r="D57" s="1412"/>
      <c r="E57" s="1412"/>
      <c r="F57" s="1412"/>
      <c r="G57" s="1412"/>
      <c r="H57" s="1412"/>
      <c r="I57" s="1412"/>
      <c r="J57" s="1412"/>
      <c r="K57" s="607"/>
    </row>
    <row r="58" spans="1:11" s="595" customFormat="1" ht="59.1" hidden="1" customHeight="1">
      <c r="A58" s="601" t="s">
        <v>350</v>
      </c>
      <c r="B58" s="1394" t="s">
        <v>715</v>
      </c>
      <c r="C58" s="1394"/>
      <c r="D58" s="1394"/>
      <c r="E58" s="1394"/>
      <c r="F58" s="1394"/>
      <c r="G58" s="1394"/>
      <c r="H58" s="1394"/>
      <c r="I58" s="1394"/>
      <c r="J58" s="608"/>
      <c r="K58" s="602"/>
    </row>
    <row r="59" spans="1:11" s="595" customFormat="1" ht="90" hidden="1" customHeight="1">
      <c r="A59" s="601" t="s">
        <v>351</v>
      </c>
      <c r="B59" s="1394" t="s">
        <v>769</v>
      </c>
      <c r="C59" s="1394"/>
      <c r="D59" s="1394"/>
      <c r="E59" s="1394"/>
      <c r="F59" s="1394"/>
      <c r="G59" s="1394"/>
      <c r="H59" s="1394"/>
      <c r="I59" s="1394"/>
      <c r="J59" s="608"/>
      <c r="K59" s="602"/>
    </row>
    <row r="60" spans="1:11" s="595" customFormat="1" ht="48" hidden="1" customHeight="1">
      <c r="A60" s="601" t="s">
        <v>347</v>
      </c>
      <c r="B60" s="1394" t="s">
        <v>768</v>
      </c>
      <c r="C60" s="1394"/>
      <c r="D60" s="1394"/>
      <c r="E60" s="1394"/>
      <c r="F60" s="1394"/>
      <c r="G60" s="1394"/>
      <c r="H60" s="1394"/>
      <c r="I60" s="1394"/>
      <c r="J60" s="608"/>
      <c r="K60" s="602"/>
    </row>
    <row r="61" spans="1:11" s="595" customFormat="1" ht="56.1" hidden="1" customHeight="1">
      <c r="A61" s="601" t="s">
        <v>348</v>
      </c>
      <c r="B61" s="1404" t="s">
        <v>767</v>
      </c>
      <c r="C61" s="1405"/>
      <c r="D61" s="1405"/>
      <c r="E61" s="1405"/>
      <c r="F61" s="1405"/>
      <c r="G61" s="1405"/>
      <c r="H61" s="1405"/>
      <c r="I61" s="1405"/>
      <c r="J61" s="608"/>
      <c r="K61" s="602"/>
    </row>
    <row r="62" spans="1:11" s="595" customFormat="1" ht="25.35" hidden="1" customHeight="1">
      <c r="A62" s="601" t="s">
        <v>349</v>
      </c>
      <c r="B62" s="1394" t="s">
        <v>713</v>
      </c>
      <c r="C62" s="1394"/>
      <c r="D62" s="1394"/>
      <c r="E62" s="1394"/>
      <c r="F62" s="1394"/>
      <c r="G62" s="1394"/>
      <c r="H62" s="1394"/>
      <c r="I62" s="1394"/>
      <c r="J62" s="608"/>
      <c r="K62" s="602"/>
    </row>
    <row r="63" spans="1:11" s="595" customFormat="1" ht="45.6" hidden="1" customHeight="1">
      <c r="A63" s="601" t="s">
        <v>449</v>
      </c>
      <c r="B63" s="1394" t="s">
        <v>766</v>
      </c>
      <c r="C63" s="1394"/>
      <c r="D63" s="1394"/>
      <c r="E63" s="1394"/>
      <c r="F63" s="1394"/>
      <c r="G63" s="1394"/>
      <c r="H63" s="1394"/>
      <c r="I63" s="1394"/>
      <c r="J63" s="608"/>
      <c r="K63" s="602"/>
    </row>
    <row r="64" spans="1:11" s="595" customFormat="1" ht="21.6" hidden="1" customHeight="1">
      <c r="A64" s="601"/>
      <c r="B64" s="723"/>
      <c r="C64" s="723"/>
      <c r="D64" s="723"/>
      <c r="E64" s="723"/>
      <c r="F64" s="723"/>
      <c r="G64" s="723"/>
      <c r="H64" s="723"/>
      <c r="I64" s="723"/>
      <c r="J64" s="608"/>
      <c r="K64" s="602"/>
    </row>
    <row r="65" spans="1:12" s="595" customFormat="1" ht="14.45" hidden="1" customHeight="1">
      <c r="A65" s="601" t="s">
        <v>619</v>
      </c>
      <c r="B65" s="1394" t="s">
        <v>714</v>
      </c>
      <c r="C65" s="1406"/>
      <c r="D65" s="1406"/>
      <c r="E65" s="1406"/>
      <c r="F65" s="1406"/>
      <c r="G65" s="1406"/>
      <c r="H65" s="1406"/>
      <c r="I65" s="1406"/>
      <c r="J65" s="608"/>
      <c r="K65" s="602"/>
    </row>
    <row r="66" spans="1:12" s="595" customFormat="1" ht="17.25" customHeight="1">
      <c r="A66" s="1400" t="s">
        <v>765</v>
      </c>
      <c r="B66" s="1400"/>
      <c r="C66" s="1400"/>
      <c r="D66" s="1400"/>
      <c r="E66" s="1400"/>
      <c r="F66" s="1400"/>
      <c r="G66" s="1400"/>
      <c r="H66" s="1400"/>
      <c r="I66" s="1400"/>
      <c r="J66" s="1400"/>
      <c r="K66" s="607"/>
      <c r="L66" s="607"/>
    </row>
    <row r="67" spans="1:12" s="595" customFormat="1" ht="4.3499999999999996" customHeight="1">
      <c r="A67" s="601"/>
      <c r="B67" s="723"/>
      <c r="C67" s="723"/>
      <c r="D67" s="723"/>
      <c r="E67" s="723"/>
      <c r="F67" s="723"/>
      <c r="G67" s="723"/>
      <c r="H67" s="723"/>
      <c r="I67" s="723"/>
      <c r="J67" s="723"/>
      <c r="K67" s="602"/>
    </row>
    <row r="68" spans="1:12" s="595" customFormat="1" ht="18.75" customHeight="1">
      <c r="A68" s="601"/>
      <c r="B68" s="609"/>
      <c r="C68" s="723"/>
      <c r="D68" s="1401" t="s">
        <v>716</v>
      </c>
      <c r="E68" s="1401"/>
      <c r="F68" s="1401"/>
      <c r="G68" s="1401"/>
      <c r="H68" s="1401"/>
      <c r="I68" s="1401"/>
      <c r="J68" s="723"/>
      <c r="K68" s="602"/>
    </row>
    <row r="69" spans="1:12" s="595" customFormat="1" ht="22.35" customHeight="1">
      <c r="A69" s="601"/>
      <c r="B69" s="600"/>
      <c r="C69" s="600"/>
      <c r="D69" s="608" t="s">
        <v>350</v>
      </c>
      <c r="E69" s="1402" t="s">
        <v>717</v>
      </c>
      <c r="F69" s="1402"/>
      <c r="G69" s="1402"/>
      <c r="H69" s="1402"/>
      <c r="I69" s="1402"/>
      <c r="J69" s="723"/>
      <c r="K69" s="602"/>
    </row>
    <row r="70" spans="1:12" s="595" customFormat="1" ht="18.600000000000001" customHeight="1">
      <c r="A70" s="735"/>
      <c r="B70" s="736"/>
      <c r="C70" s="736"/>
      <c r="D70" s="736" t="s">
        <v>351</v>
      </c>
      <c r="E70" s="1407" t="s">
        <v>982</v>
      </c>
      <c r="F70" s="1407"/>
      <c r="G70" s="1407"/>
      <c r="H70" s="1407"/>
      <c r="I70" s="1407"/>
      <c r="J70" s="718"/>
      <c r="K70" s="602"/>
    </row>
    <row r="71" spans="1:12" s="595" customFormat="1" ht="11.25" customHeight="1">
      <c r="A71" s="601"/>
      <c r="B71" s="717"/>
      <c r="C71" s="717"/>
      <c r="D71" s="717"/>
      <c r="E71" s="722" t="s">
        <v>983</v>
      </c>
      <c r="F71" s="722"/>
      <c r="G71" s="722"/>
      <c r="H71" s="722"/>
      <c r="I71" s="722"/>
      <c r="J71" s="723"/>
      <c r="K71" s="602"/>
    </row>
    <row r="72" spans="1:12" s="595" customFormat="1" ht="24" customHeight="1">
      <c r="A72" s="601"/>
      <c r="B72" s="717"/>
      <c r="C72" s="717"/>
      <c r="D72" s="717"/>
      <c r="E72" s="733" t="str">
        <f>E7</f>
        <v>Stowarzyszenie Rozwoju Gmin „CENTRUM”</v>
      </c>
      <c r="F72" s="744" t="s">
        <v>972</v>
      </c>
      <c r="G72" s="722"/>
      <c r="H72" s="733" t="str">
        <f>H7</f>
        <v>ul. Wojska Polskiego 10a
99-300 Kutno</v>
      </c>
      <c r="I72" s="722"/>
      <c r="J72" s="723"/>
      <c r="K72" s="602"/>
    </row>
    <row r="73" spans="1:12" s="595" customFormat="1" ht="18" hidden="1" customHeight="1">
      <c r="A73" s="601"/>
      <c r="B73" s="637"/>
      <c r="C73" s="638"/>
      <c r="D73" s="717" t="s">
        <v>347</v>
      </c>
      <c r="E73" s="1393"/>
      <c r="F73" s="1393"/>
      <c r="G73" s="1393"/>
      <c r="H73" s="1393"/>
      <c r="I73" s="1393"/>
      <c r="J73" s="723"/>
      <c r="K73" s="602"/>
    </row>
    <row r="74" spans="1:12" s="595" customFormat="1" ht="34.5" customHeight="1">
      <c r="A74" s="601"/>
      <c r="B74" s="637"/>
      <c r="C74" s="638"/>
      <c r="D74" s="1296" t="s">
        <v>718</v>
      </c>
      <c r="E74" s="1296"/>
      <c r="F74" s="1296"/>
      <c r="G74" s="1296"/>
      <c r="H74" s="1296"/>
      <c r="I74" s="1296"/>
      <c r="J74" s="723"/>
      <c r="K74" s="602"/>
    </row>
    <row r="75" spans="1:12" s="595" customFormat="1" ht="59.45" customHeight="1">
      <c r="A75" s="601"/>
      <c r="B75" s="1394" t="s">
        <v>954</v>
      </c>
      <c r="C75" s="1394"/>
      <c r="D75" s="1394"/>
      <c r="E75" s="1394"/>
      <c r="F75" s="1394"/>
      <c r="G75" s="1394"/>
      <c r="H75" s="1394"/>
      <c r="I75" s="1394"/>
      <c r="J75" s="723"/>
      <c r="K75" s="602"/>
    </row>
    <row r="76" spans="1:12" s="595" customFormat="1" ht="15.75" customHeight="1">
      <c r="A76" s="601"/>
      <c r="B76" s="717" t="s">
        <v>350</v>
      </c>
      <c r="C76" s="717"/>
      <c r="D76" s="717"/>
      <c r="E76" s="723" t="s">
        <v>719</v>
      </c>
      <c r="F76" s="723"/>
      <c r="G76" s="723"/>
      <c r="H76" s="723"/>
      <c r="I76" s="723"/>
      <c r="J76" s="723"/>
      <c r="K76" s="602"/>
    </row>
    <row r="77" spans="1:12" s="595" customFormat="1" ht="15.75" customHeight="1">
      <c r="A77" s="601"/>
      <c r="B77" s="717" t="s">
        <v>351</v>
      </c>
      <c r="C77" s="717"/>
      <c r="D77" s="717"/>
      <c r="E77" s="1395" t="s">
        <v>984</v>
      </c>
      <c r="F77" s="1395"/>
      <c r="G77" s="1395"/>
      <c r="H77" s="1395"/>
      <c r="I77" s="1395"/>
      <c r="J77" s="723"/>
      <c r="K77" s="602"/>
    </row>
    <row r="78" spans="1:12" s="595" customFormat="1" ht="15.75" customHeight="1">
      <c r="A78" s="601"/>
      <c r="B78" s="717" t="s">
        <v>347</v>
      </c>
      <c r="C78" s="717"/>
      <c r="D78" s="717"/>
      <c r="E78" s="1396" t="str">
        <f>E9</f>
        <v>info@srgc.pl</v>
      </c>
      <c r="F78" s="1397"/>
      <c r="G78" s="1397"/>
      <c r="H78" s="1397"/>
      <c r="I78" s="1397"/>
      <c r="J78" s="723"/>
      <c r="K78" s="602"/>
    </row>
    <row r="79" spans="1:12" s="595" customFormat="1" ht="11.1" customHeight="1">
      <c r="A79" s="601"/>
      <c r="B79" s="1296" t="s">
        <v>720</v>
      </c>
      <c r="C79" s="1296"/>
      <c r="D79" s="1296"/>
      <c r="E79" s="1296"/>
      <c r="F79" s="1296"/>
      <c r="G79" s="1296"/>
      <c r="H79" s="1296"/>
      <c r="I79" s="1296"/>
      <c r="J79" s="723"/>
      <c r="K79" s="602"/>
    </row>
    <row r="80" spans="1:12" ht="3" customHeight="1">
      <c r="B80" s="610"/>
      <c r="C80" s="610"/>
      <c r="D80" s="610"/>
      <c r="E80" s="611"/>
      <c r="F80" s="611"/>
      <c r="G80" s="611"/>
      <c r="I80" s="612"/>
      <c r="J80" s="612"/>
      <c r="K80" s="613"/>
    </row>
    <row r="81" spans="1:12" ht="12" customHeight="1">
      <c r="B81" s="1377"/>
      <c r="C81" s="1378"/>
      <c r="D81" s="1378"/>
      <c r="E81" s="1378"/>
      <c r="F81" s="1398"/>
      <c r="G81" s="611"/>
      <c r="H81" s="1386"/>
      <c r="I81" s="1399"/>
      <c r="J81" s="612"/>
      <c r="K81" s="613"/>
    </row>
    <row r="82" spans="1:12" ht="12" customHeight="1">
      <c r="B82" s="1380"/>
      <c r="C82" s="1381"/>
      <c r="D82" s="1381"/>
      <c r="E82" s="1381"/>
      <c r="F82" s="1382"/>
      <c r="G82" s="611"/>
      <c r="H82" s="1388"/>
      <c r="I82" s="1389"/>
      <c r="J82" s="612"/>
      <c r="K82" s="613"/>
    </row>
    <row r="83" spans="1:12" ht="12" customHeight="1">
      <c r="B83" s="1380"/>
      <c r="C83" s="1381"/>
      <c r="D83" s="1381"/>
      <c r="E83" s="1381"/>
      <c r="F83" s="1382"/>
      <c r="G83" s="611"/>
      <c r="H83" s="1388"/>
      <c r="I83" s="1389"/>
      <c r="J83" s="612"/>
      <c r="K83" s="613"/>
    </row>
    <row r="84" spans="1:12" ht="20.100000000000001" customHeight="1">
      <c r="B84" s="1380"/>
      <c r="C84" s="1381"/>
      <c r="D84" s="1381"/>
      <c r="E84" s="1381"/>
      <c r="F84" s="1382"/>
      <c r="G84" s="611"/>
      <c r="H84" s="1388"/>
      <c r="I84" s="1389"/>
      <c r="J84" s="612"/>
      <c r="K84" s="613"/>
    </row>
    <row r="85" spans="1:12" ht="3" customHeight="1">
      <c r="B85" s="1383"/>
      <c r="C85" s="1384"/>
      <c r="D85" s="1384"/>
      <c r="E85" s="1384"/>
      <c r="F85" s="1385"/>
      <c r="G85" s="615"/>
      <c r="H85" s="1390"/>
      <c r="I85" s="1391"/>
      <c r="J85" s="616"/>
      <c r="K85" s="593"/>
    </row>
    <row r="86" spans="1:12" ht="21.75" customHeight="1">
      <c r="B86" s="1392" t="s">
        <v>721</v>
      </c>
      <c r="C86" s="1392"/>
      <c r="D86" s="1392"/>
      <c r="E86" s="1392"/>
      <c r="F86" s="1392"/>
      <c r="G86" s="615"/>
      <c r="H86" s="1403" t="s">
        <v>821</v>
      </c>
      <c r="I86" s="1392"/>
      <c r="J86" s="616"/>
      <c r="K86" s="593"/>
    </row>
    <row r="87" spans="1:12" ht="5.45" customHeight="1">
      <c r="B87" s="721"/>
      <c r="C87" s="721"/>
      <c r="D87" s="721"/>
      <c r="E87" s="721"/>
      <c r="F87" s="721"/>
      <c r="G87" s="615"/>
      <c r="H87" s="721"/>
      <c r="I87" s="721"/>
      <c r="J87" s="616"/>
      <c r="K87" s="593"/>
    </row>
    <row r="88" spans="1:12" ht="9" hidden="1" customHeight="1">
      <c r="B88" s="721"/>
      <c r="C88" s="721"/>
      <c r="D88" s="721"/>
      <c r="E88" s="721"/>
      <c r="F88" s="721"/>
      <c r="G88" s="615"/>
      <c r="H88" s="721"/>
      <c r="I88" s="721"/>
      <c r="J88" s="616"/>
      <c r="K88" s="593"/>
    </row>
    <row r="89" spans="1:12" ht="4.3499999999999996" customHeight="1">
      <c r="B89" s="610"/>
      <c r="C89" s="610"/>
      <c r="D89" s="610"/>
      <c r="E89" s="615"/>
      <c r="F89" s="615"/>
      <c r="G89" s="615"/>
      <c r="I89" s="616"/>
      <c r="J89" s="616"/>
      <c r="K89" s="593"/>
    </row>
    <row r="90" spans="1:12" s="595" customFormat="1" ht="17.25" customHeight="1">
      <c r="A90" s="1400" t="s">
        <v>764</v>
      </c>
      <c r="B90" s="1400"/>
      <c r="C90" s="1400"/>
      <c r="D90" s="1400"/>
      <c r="E90" s="1400"/>
      <c r="F90" s="1400"/>
      <c r="G90" s="1400"/>
      <c r="H90" s="1400"/>
      <c r="I90" s="1400"/>
      <c r="J90" s="1400"/>
      <c r="K90" s="607"/>
      <c r="L90" s="607"/>
    </row>
    <row r="91" spans="1:12" s="595" customFormat="1" ht="18" hidden="1" customHeight="1">
      <c r="A91" s="601"/>
      <c r="B91" s="723"/>
      <c r="C91" s="723"/>
      <c r="D91" s="723"/>
      <c r="E91" s="723"/>
      <c r="F91" s="723"/>
      <c r="G91" s="723"/>
      <c r="H91" s="723"/>
      <c r="I91" s="723"/>
      <c r="J91" s="723"/>
      <c r="K91" s="602"/>
    </row>
    <row r="92" spans="1:12" s="595" customFormat="1" ht="19.5" customHeight="1">
      <c r="A92" s="601"/>
      <c r="B92" s="609"/>
      <c r="C92" s="723"/>
      <c r="D92" s="1401" t="s">
        <v>716</v>
      </c>
      <c r="E92" s="1401"/>
      <c r="F92" s="1401"/>
      <c r="G92" s="1401"/>
      <c r="H92" s="1401"/>
      <c r="I92" s="1401"/>
      <c r="J92" s="723"/>
      <c r="K92" s="602"/>
    </row>
    <row r="93" spans="1:12" s="595" customFormat="1" ht="22.5" customHeight="1">
      <c r="A93" s="601"/>
      <c r="B93" s="600"/>
      <c r="C93" s="600"/>
      <c r="D93" s="608" t="s">
        <v>350</v>
      </c>
      <c r="E93" s="1402" t="s">
        <v>717</v>
      </c>
      <c r="F93" s="1402"/>
      <c r="G93" s="1402"/>
      <c r="H93" s="1402"/>
      <c r="I93" s="1402"/>
      <c r="J93" s="723"/>
      <c r="K93" s="602"/>
    </row>
    <row r="94" spans="1:12" s="595" customFormat="1" ht="15" customHeight="1">
      <c r="A94" s="601"/>
      <c r="B94" s="717"/>
      <c r="C94" s="717"/>
      <c r="D94" s="717" t="s">
        <v>351</v>
      </c>
      <c r="E94" s="1393" t="s">
        <v>986</v>
      </c>
      <c r="F94" s="1393"/>
      <c r="G94" s="1393"/>
      <c r="H94" s="1393"/>
      <c r="I94" s="1393"/>
      <c r="J94" s="723"/>
      <c r="K94" s="602"/>
    </row>
    <row r="95" spans="1:12" s="595" customFormat="1" ht="12.75" customHeight="1">
      <c r="A95" s="601"/>
      <c r="B95" s="717"/>
      <c r="C95" s="717"/>
      <c r="D95" s="717"/>
      <c r="E95" s="722" t="s">
        <v>987</v>
      </c>
      <c r="F95" s="722"/>
      <c r="G95" s="722"/>
      <c r="H95" s="722"/>
      <c r="I95" s="722"/>
      <c r="J95" s="723"/>
      <c r="K95" s="602"/>
    </row>
    <row r="96" spans="1:12" s="743" customFormat="1" ht="30.6" customHeight="1">
      <c r="A96" s="737"/>
      <c r="B96" s="738"/>
      <c r="C96" s="738"/>
      <c r="D96" s="738"/>
      <c r="E96" s="733" t="str">
        <f>E7</f>
        <v>Stowarzyszenie Rozwoju Gmin „CENTRUM”</v>
      </c>
      <c r="F96" s="739" t="s">
        <v>972</v>
      </c>
      <c r="G96" s="740"/>
      <c r="H96" s="733" t="str">
        <f>H7</f>
        <v>ul. Wojska Polskiego 10a
99-300 Kutno</v>
      </c>
      <c r="I96" s="740"/>
      <c r="J96" s="741"/>
      <c r="K96" s="742"/>
    </row>
    <row r="97" spans="1:12" s="595" customFormat="1" ht="21.6" hidden="1" customHeight="1">
      <c r="A97" s="601"/>
      <c r="B97" s="637"/>
      <c r="C97" s="638"/>
      <c r="D97" s="717" t="s">
        <v>347</v>
      </c>
      <c r="E97" s="1393"/>
      <c r="F97" s="1393"/>
      <c r="G97" s="1393"/>
      <c r="H97" s="1393"/>
      <c r="I97" s="1393"/>
      <c r="J97" s="723"/>
      <c r="K97" s="602"/>
    </row>
    <row r="98" spans="1:12" s="595" customFormat="1" ht="38.450000000000003" customHeight="1">
      <c r="A98" s="601"/>
      <c r="B98" s="637"/>
      <c r="C98" s="638"/>
      <c r="D98" s="1296" t="s">
        <v>718</v>
      </c>
      <c r="E98" s="1296"/>
      <c r="F98" s="1296"/>
      <c r="G98" s="1296"/>
      <c r="H98" s="1296"/>
      <c r="I98" s="1296"/>
      <c r="J98" s="723"/>
      <c r="K98" s="602"/>
    </row>
    <row r="99" spans="1:12" s="595" customFormat="1" ht="68.25" customHeight="1">
      <c r="A99" s="601"/>
      <c r="B99" s="1394" t="s">
        <v>954</v>
      </c>
      <c r="C99" s="1394"/>
      <c r="D99" s="1394"/>
      <c r="E99" s="1394"/>
      <c r="F99" s="1394"/>
      <c r="G99" s="1394"/>
      <c r="H99" s="1394"/>
      <c r="I99" s="1394"/>
      <c r="J99" s="723"/>
      <c r="K99" s="602"/>
    </row>
    <row r="100" spans="1:12" s="595" customFormat="1" ht="15" customHeight="1">
      <c r="A100" s="601"/>
      <c r="B100" s="717" t="s">
        <v>350</v>
      </c>
      <c r="C100" s="717"/>
      <c r="D100" s="717"/>
      <c r="E100" s="723" t="s">
        <v>719</v>
      </c>
      <c r="F100" s="723"/>
      <c r="G100" s="723"/>
      <c r="H100" s="723"/>
      <c r="I100" s="723"/>
      <c r="J100" s="723"/>
      <c r="K100" s="602"/>
    </row>
    <row r="101" spans="1:12" s="595" customFormat="1" ht="15" customHeight="1">
      <c r="A101" s="601"/>
      <c r="B101" s="717" t="s">
        <v>351</v>
      </c>
      <c r="C101" s="717"/>
      <c r="D101" s="717"/>
      <c r="E101" s="1395" t="s">
        <v>984</v>
      </c>
      <c r="F101" s="1395"/>
      <c r="G101" s="1395"/>
      <c r="H101" s="1395"/>
      <c r="I101" s="1395"/>
      <c r="J101" s="723"/>
      <c r="K101" s="602"/>
    </row>
    <row r="102" spans="1:12" s="595" customFormat="1" ht="15" customHeight="1">
      <c r="A102" s="601"/>
      <c r="B102" s="717" t="s">
        <v>347</v>
      </c>
      <c r="C102" s="717"/>
      <c r="D102" s="717"/>
      <c r="E102" s="1396" t="str">
        <f>E9</f>
        <v>info@srgc.pl</v>
      </c>
      <c r="F102" s="1397"/>
      <c r="G102" s="1397"/>
      <c r="H102" s="1397"/>
      <c r="I102" s="1397"/>
      <c r="J102" s="723"/>
      <c r="K102" s="602"/>
    </row>
    <row r="103" spans="1:12" s="595" customFormat="1" ht="15.75" customHeight="1">
      <c r="A103" s="601"/>
      <c r="B103" s="1394" t="s">
        <v>720</v>
      </c>
      <c r="C103" s="1394"/>
      <c r="D103" s="1394"/>
      <c r="E103" s="1394"/>
      <c r="F103" s="1394"/>
      <c r="G103" s="1394"/>
      <c r="H103" s="1394"/>
      <c r="I103" s="1394"/>
      <c r="J103" s="723"/>
      <c r="K103" s="602"/>
    </row>
    <row r="104" spans="1:12" ht="2.1" customHeight="1">
      <c r="B104" s="610"/>
      <c r="C104" s="610"/>
      <c r="D104" s="610"/>
      <c r="E104" s="611"/>
      <c r="F104" s="611"/>
      <c r="G104" s="611"/>
      <c r="I104" s="612"/>
      <c r="J104" s="612"/>
      <c r="K104" s="613"/>
    </row>
    <row r="105" spans="1:12" ht="12" customHeight="1">
      <c r="B105" s="1377"/>
      <c r="C105" s="1378"/>
      <c r="D105" s="1378"/>
      <c r="E105" s="1378"/>
      <c r="F105" s="1398"/>
      <c r="G105" s="611"/>
      <c r="H105" s="1386"/>
      <c r="I105" s="1399"/>
      <c r="J105" s="612"/>
      <c r="K105" s="613"/>
    </row>
    <row r="106" spans="1:12" ht="12" customHeight="1">
      <c r="B106" s="1380"/>
      <c r="C106" s="1381"/>
      <c r="D106" s="1381"/>
      <c r="E106" s="1381"/>
      <c r="F106" s="1382"/>
      <c r="G106" s="611"/>
      <c r="H106" s="1388"/>
      <c r="I106" s="1389"/>
      <c r="J106" s="612"/>
      <c r="K106" s="613"/>
    </row>
    <row r="107" spans="1:12" ht="12" customHeight="1">
      <c r="B107" s="1380"/>
      <c r="C107" s="1381"/>
      <c r="D107" s="1381"/>
      <c r="E107" s="1381"/>
      <c r="F107" s="1382"/>
      <c r="G107" s="611"/>
      <c r="H107" s="1388"/>
      <c r="I107" s="1389"/>
      <c r="J107" s="612"/>
      <c r="K107" s="613"/>
    </row>
    <row r="108" spans="1:12" ht="12" customHeight="1">
      <c r="B108" s="1380"/>
      <c r="C108" s="1381"/>
      <c r="D108" s="1381"/>
      <c r="E108" s="1381"/>
      <c r="F108" s="1382"/>
      <c r="G108" s="611"/>
      <c r="H108" s="1388"/>
      <c r="I108" s="1389"/>
      <c r="J108" s="612"/>
      <c r="K108" s="613"/>
    </row>
    <row r="109" spans="1:12" ht="12" customHeight="1">
      <c r="B109" s="1383"/>
      <c r="C109" s="1384"/>
      <c r="D109" s="1384"/>
      <c r="E109" s="1384"/>
      <c r="F109" s="1385"/>
      <c r="G109" s="615"/>
      <c r="H109" s="1390"/>
      <c r="I109" s="1391"/>
      <c r="J109" s="616"/>
      <c r="K109" s="593"/>
    </row>
    <row r="110" spans="1:12">
      <c r="B110" s="1392" t="s">
        <v>721</v>
      </c>
      <c r="C110" s="1392"/>
      <c r="D110" s="1392"/>
      <c r="E110" s="1392"/>
      <c r="F110" s="1392"/>
      <c r="G110" s="615"/>
      <c r="H110" s="1392" t="s">
        <v>763</v>
      </c>
      <c r="I110" s="1392"/>
      <c r="J110" s="616"/>
      <c r="K110" s="593"/>
    </row>
    <row r="111" spans="1:12" ht="9" customHeight="1">
      <c r="B111" s="610"/>
      <c r="C111" s="610"/>
      <c r="D111" s="610"/>
      <c r="E111" s="615"/>
      <c r="F111" s="615"/>
      <c r="G111" s="615"/>
      <c r="I111" s="616"/>
      <c r="J111" s="616"/>
      <c r="K111" s="593"/>
    </row>
    <row r="112" spans="1:12" s="595" customFormat="1" ht="17.25" customHeight="1">
      <c r="A112" s="1400" t="s">
        <v>762</v>
      </c>
      <c r="B112" s="1400"/>
      <c r="C112" s="1400"/>
      <c r="D112" s="1400"/>
      <c r="E112" s="1400"/>
      <c r="F112" s="1400"/>
      <c r="G112" s="1400"/>
      <c r="H112" s="1400"/>
      <c r="I112" s="1400"/>
      <c r="J112" s="1400"/>
      <c r="K112" s="607"/>
      <c r="L112" s="607"/>
    </row>
    <row r="113" spans="1:11" s="595" customFormat="1" ht="6" customHeight="1">
      <c r="A113" s="601"/>
      <c r="B113" s="723"/>
      <c r="C113" s="723"/>
      <c r="D113" s="723"/>
      <c r="E113" s="723"/>
      <c r="F113" s="723"/>
      <c r="G113" s="723"/>
      <c r="H113" s="723"/>
      <c r="I113" s="723"/>
      <c r="J113" s="723"/>
      <c r="K113" s="602"/>
    </row>
    <row r="114" spans="1:11" s="595" customFormat="1" ht="18.75" customHeight="1">
      <c r="A114" s="601"/>
      <c r="B114" s="609"/>
      <c r="C114" s="723"/>
      <c r="D114" s="1401" t="s">
        <v>716</v>
      </c>
      <c r="E114" s="1401"/>
      <c r="F114" s="1401"/>
      <c r="G114" s="1401"/>
      <c r="H114" s="1401"/>
      <c r="I114" s="1401"/>
      <c r="J114" s="723"/>
      <c r="K114" s="602"/>
    </row>
    <row r="115" spans="1:11" s="595" customFormat="1" ht="23.25" customHeight="1">
      <c r="A115" s="601"/>
      <c r="B115" s="600"/>
      <c r="C115" s="600"/>
      <c r="D115" s="608" t="s">
        <v>350</v>
      </c>
      <c r="E115" s="1402" t="s">
        <v>717</v>
      </c>
      <c r="F115" s="1402"/>
      <c r="G115" s="1402"/>
      <c r="H115" s="1402"/>
      <c r="I115" s="1402"/>
      <c r="J115" s="723"/>
      <c r="K115" s="602"/>
    </row>
    <row r="116" spans="1:11" s="595" customFormat="1" ht="22.5" customHeight="1">
      <c r="A116" s="601"/>
      <c r="B116" s="717"/>
      <c r="C116" s="717"/>
      <c r="D116" s="717" t="s">
        <v>351</v>
      </c>
      <c r="E116" s="1393" t="s">
        <v>986</v>
      </c>
      <c r="F116" s="1393"/>
      <c r="G116" s="1393"/>
      <c r="H116" s="1393"/>
      <c r="I116" s="1393"/>
      <c r="J116" s="723"/>
      <c r="K116" s="602"/>
    </row>
    <row r="117" spans="1:11" s="595" customFormat="1" ht="12.75" customHeight="1">
      <c r="A117" s="601"/>
      <c r="B117" s="717"/>
      <c r="C117" s="717"/>
      <c r="D117" s="717"/>
      <c r="E117" s="722" t="s">
        <v>987</v>
      </c>
      <c r="F117" s="722"/>
      <c r="G117" s="722"/>
      <c r="H117" s="722"/>
      <c r="I117" s="722"/>
      <c r="J117" s="723"/>
      <c r="K117" s="602"/>
    </row>
    <row r="118" spans="1:11" s="743" customFormat="1" ht="22.5" customHeight="1">
      <c r="A118" s="737"/>
      <c r="B118" s="738"/>
      <c r="C118" s="738"/>
      <c r="D118" s="738"/>
      <c r="E118" s="733" t="str">
        <f>E7</f>
        <v>Stowarzyszenie Rozwoju Gmin „CENTRUM”</v>
      </c>
      <c r="F118" s="739" t="s">
        <v>972</v>
      </c>
      <c r="G118" s="740"/>
      <c r="H118" s="733" t="str">
        <f>H7</f>
        <v>ul. Wojska Polskiego 10a
99-300 Kutno</v>
      </c>
      <c r="I118" s="740"/>
      <c r="J118" s="741"/>
      <c r="K118" s="742"/>
    </row>
    <row r="119" spans="1:11" s="595" customFormat="1" ht="13.5" hidden="1" customHeight="1">
      <c r="A119" s="601"/>
      <c r="B119" s="637"/>
      <c r="C119" s="638"/>
      <c r="D119" s="717" t="s">
        <v>347</v>
      </c>
      <c r="E119" s="1393"/>
      <c r="F119" s="1393"/>
      <c r="G119" s="1393"/>
      <c r="H119" s="1393"/>
      <c r="I119" s="1393"/>
      <c r="J119" s="723"/>
      <c r="K119" s="602"/>
    </row>
    <row r="120" spans="1:11" s="595" customFormat="1" ht="38.25" customHeight="1">
      <c r="A120" s="601"/>
      <c r="B120" s="637"/>
      <c r="C120" s="638"/>
      <c r="D120" s="1296" t="s">
        <v>718</v>
      </c>
      <c r="E120" s="1296"/>
      <c r="F120" s="1296"/>
      <c r="G120" s="1296"/>
      <c r="H120" s="1296"/>
      <c r="I120" s="1296"/>
      <c r="J120" s="723"/>
      <c r="K120" s="602"/>
    </row>
    <row r="121" spans="1:11" s="595" customFormat="1" ht="68.25" customHeight="1">
      <c r="A121" s="601"/>
      <c r="B121" s="1394" t="s">
        <v>955</v>
      </c>
      <c r="C121" s="1394"/>
      <c r="D121" s="1394"/>
      <c r="E121" s="1394"/>
      <c r="F121" s="1394"/>
      <c r="G121" s="1394"/>
      <c r="H121" s="1394"/>
      <c r="I121" s="1394"/>
      <c r="J121" s="723"/>
      <c r="K121" s="602"/>
    </row>
    <row r="122" spans="1:11" s="595" customFormat="1" ht="15" customHeight="1">
      <c r="A122" s="601"/>
      <c r="B122" s="717" t="s">
        <v>350</v>
      </c>
      <c r="C122" s="717"/>
      <c r="D122" s="717"/>
      <c r="E122" s="723" t="s">
        <v>719</v>
      </c>
      <c r="F122" s="723"/>
      <c r="G122" s="723"/>
      <c r="H122" s="723"/>
      <c r="I122" s="723"/>
      <c r="J122" s="723"/>
      <c r="K122" s="602"/>
    </row>
    <row r="123" spans="1:11" s="595" customFormat="1" ht="15" customHeight="1">
      <c r="A123" s="601"/>
      <c r="B123" s="717" t="s">
        <v>351</v>
      </c>
      <c r="C123" s="717"/>
      <c r="D123" s="717"/>
      <c r="E123" s="1395" t="s">
        <v>984</v>
      </c>
      <c r="F123" s="1395"/>
      <c r="G123" s="1395"/>
      <c r="H123" s="1395"/>
      <c r="I123" s="1395"/>
      <c r="J123" s="723"/>
      <c r="K123" s="602"/>
    </row>
    <row r="124" spans="1:11" s="595" customFormat="1" ht="15" customHeight="1">
      <c r="A124" s="601"/>
      <c r="B124" s="717" t="s">
        <v>347</v>
      </c>
      <c r="C124" s="717"/>
      <c r="D124" s="717"/>
      <c r="E124" s="1396" t="str">
        <f>E9</f>
        <v>info@srgc.pl</v>
      </c>
      <c r="F124" s="1397"/>
      <c r="G124" s="1397"/>
      <c r="H124" s="1397"/>
      <c r="I124" s="1397"/>
      <c r="J124" s="723"/>
      <c r="K124" s="602"/>
    </row>
    <row r="125" spans="1:11" s="595" customFormat="1" ht="15.75" customHeight="1">
      <c r="A125" s="601"/>
      <c r="B125" s="1394" t="s">
        <v>720</v>
      </c>
      <c r="C125" s="1394"/>
      <c r="D125" s="1394"/>
      <c r="E125" s="1394"/>
      <c r="F125" s="1394"/>
      <c r="G125" s="1394"/>
      <c r="H125" s="1394"/>
      <c r="I125" s="1394"/>
      <c r="J125" s="723"/>
      <c r="K125" s="602"/>
    </row>
    <row r="126" spans="1:11" ht="6" customHeight="1">
      <c r="B126" s="610"/>
      <c r="C126" s="610"/>
      <c r="D126" s="610"/>
      <c r="E126" s="611"/>
      <c r="F126" s="611"/>
      <c r="G126" s="611"/>
      <c r="I126" s="612"/>
      <c r="J126" s="612"/>
      <c r="K126" s="613"/>
    </row>
    <row r="127" spans="1:11" ht="12" customHeight="1">
      <c r="B127" s="1377"/>
      <c r="C127" s="1378"/>
      <c r="D127" s="1378"/>
      <c r="E127" s="1378"/>
      <c r="F127" s="1379"/>
      <c r="G127" s="611"/>
      <c r="H127" s="1386"/>
      <c r="I127" s="1387"/>
      <c r="J127" s="612"/>
      <c r="K127" s="613"/>
    </row>
    <row r="128" spans="1:11" ht="7.5" customHeight="1">
      <c r="B128" s="1380"/>
      <c r="C128" s="1381"/>
      <c r="D128" s="1381"/>
      <c r="E128" s="1381"/>
      <c r="F128" s="1382"/>
      <c r="G128" s="611"/>
      <c r="H128" s="1388"/>
      <c r="I128" s="1389"/>
      <c r="J128" s="612"/>
      <c r="K128" s="613"/>
    </row>
    <row r="129" spans="2:11" ht="9.75" customHeight="1">
      <c r="B129" s="1380"/>
      <c r="C129" s="1381"/>
      <c r="D129" s="1381"/>
      <c r="E129" s="1381"/>
      <c r="F129" s="1382"/>
      <c r="G129" s="611"/>
      <c r="H129" s="1388"/>
      <c r="I129" s="1389"/>
      <c r="J129" s="612"/>
      <c r="K129" s="613"/>
    </row>
    <row r="130" spans="2:11" ht="9.75" customHeight="1">
      <c r="B130" s="1380"/>
      <c r="C130" s="1381"/>
      <c r="D130" s="1381"/>
      <c r="E130" s="1381"/>
      <c r="F130" s="1382"/>
      <c r="G130" s="611"/>
      <c r="H130" s="1388"/>
      <c r="I130" s="1389"/>
      <c r="J130" s="612"/>
      <c r="K130" s="613"/>
    </row>
    <row r="131" spans="2:11" ht="10.5" customHeight="1">
      <c r="B131" s="1383"/>
      <c r="C131" s="1384"/>
      <c r="D131" s="1384"/>
      <c r="E131" s="1384"/>
      <c r="F131" s="1385"/>
      <c r="G131" s="615"/>
      <c r="H131" s="1390"/>
      <c r="I131" s="1391"/>
      <c r="J131" s="616"/>
      <c r="K131" s="593"/>
    </row>
    <row r="132" spans="2:11" ht="7.5" customHeight="1">
      <c r="B132" s="720"/>
      <c r="C132" s="720"/>
      <c r="D132" s="720"/>
      <c r="E132" s="720"/>
      <c r="F132" s="720"/>
      <c r="G132" s="615"/>
      <c r="H132" s="616"/>
      <c r="I132" s="616"/>
      <c r="J132" s="616"/>
      <c r="K132" s="593"/>
    </row>
    <row r="133" spans="2:11" ht="11.25" customHeight="1">
      <c r="B133" s="1392" t="s">
        <v>721</v>
      </c>
      <c r="C133" s="1392"/>
      <c r="D133" s="1392"/>
      <c r="E133" s="1392"/>
      <c r="F133" s="1392"/>
      <c r="G133" s="615"/>
      <c r="H133" s="1392" t="s">
        <v>761</v>
      </c>
      <c r="I133" s="1392"/>
      <c r="J133" s="616"/>
      <c r="K133" s="593"/>
    </row>
    <row r="134" spans="2:11" ht="8.1" customHeight="1"/>
  </sheetData>
  <sheetProtection algorithmName="SHA-512" hashValue="rBrfBMj/TId2j5DmYEahn3zxU3Iolz88ge4FNLfkWnYBPQnJwkEr4EUX0Kp9q00fleDDMGKYnMIB1qnS1Xdn9Q==" saltValue="UnDxwkBF30q3Ysjd0GNAQw==" spinCount="100000" sheet="1" formatCells="0" formatRows="0" insertRows="0" deleteRows="0"/>
  <mergeCells count="95">
    <mergeCell ref="B20:I20"/>
    <mergeCell ref="A2:J2"/>
    <mergeCell ref="B4:J4"/>
    <mergeCell ref="B5:I5"/>
    <mergeCell ref="B6:I6"/>
    <mergeCell ref="B8:I8"/>
    <mergeCell ref="B13:I13"/>
    <mergeCell ref="B15:I15"/>
    <mergeCell ref="B16:I16"/>
    <mergeCell ref="B17:I17"/>
    <mergeCell ref="B18:I18"/>
    <mergeCell ref="B19:I19"/>
    <mergeCell ref="B34:I34"/>
    <mergeCell ref="B21:I21"/>
    <mergeCell ref="B22:I22"/>
    <mergeCell ref="A23:I23"/>
    <mergeCell ref="B24:J24"/>
    <mergeCell ref="B25:J25"/>
    <mergeCell ref="B26:I26"/>
    <mergeCell ref="B28:I28"/>
    <mergeCell ref="B30:I30"/>
    <mergeCell ref="B31:I31"/>
    <mergeCell ref="B32:I32"/>
    <mergeCell ref="B33:I33"/>
    <mergeCell ref="B29:I29"/>
    <mergeCell ref="B46:I46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60:I60"/>
    <mergeCell ref="B47:I47"/>
    <mergeCell ref="B48:I48"/>
    <mergeCell ref="B49:I49"/>
    <mergeCell ref="B50:I50"/>
    <mergeCell ref="B51:I51"/>
    <mergeCell ref="B52:I52"/>
    <mergeCell ref="B53:I53"/>
    <mergeCell ref="B55:I55"/>
    <mergeCell ref="B57:J57"/>
    <mergeCell ref="B58:I58"/>
    <mergeCell ref="B59:I59"/>
    <mergeCell ref="E77:I77"/>
    <mergeCell ref="B61:I61"/>
    <mergeCell ref="B62:I62"/>
    <mergeCell ref="B63:I63"/>
    <mergeCell ref="B65:I65"/>
    <mergeCell ref="A66:J66"/>
    <mergeCell ref="D68:I68"/>
    <mergeCell ref="E69:I69"/>
    <mergeCell ref="E70:I70"/>
    <mergeCell ref="E73:I73"/>
    <mergeCell ref="D74:I74"/>
    <mergeCell ref="B75:I75"/>
    <mergeCell ref="D98:I98"/>
    <mergeCell ref="E78:I78"/>
    <mergeCell ref="B79:I79"/>
    <mergeCell ref="B81:F85"/>
    <mergeCell ref="H81:I85"/>
    <mergeCell ref="B86:F86"/>
    <mergeCell ref="H86:I86"/>
    <mergeCell ref="A90:J90"/>
    <mergeCell ref="D92:I92"/>
    <mergeCell ref="E93:I93"/>
    <mergeCell ref="E94:I94"/>
    <mergeCell ref="E97:I97"/>
    <mergeCell ref="E116:I116"/>
    <mergeCell ref="B99:I99"/>
    <mergeCell ref="E101:I101"/>
    <mergeCell ref="E102:I102"/>
    <mergeCell ref="B103:I103"/>
    <mergeCell ref="B105:F109"/>
    <mergeCell ref="H105:I109"/>
    <mergeCell ref="B110:F110"/>
    <mergeCell ref="H110:I110"/>
    <mergeCell ref="A112:J112"/>
    <mergeCell ref="D114:I114"/>
    <mergeCell ref="E115:I115"/>
    <mergeCell ref="B127:F131"/>
    <mergeCell ref="H127:I131"/>
    <mergeCell ref="B133:F133"/>
    <mergeCell ref="H133:I133"/>
    <mergeCell ref="E119:I119"/>
    <mergeCell ref="D120:I120"/>
    <mergeCell ref="B121:I121"/>
    <mergeCell ref="E123:I123"/>
    <mergeCell ref="E124:I124"/>
    <mergeCell ref="B125:I125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96" fitToHeight="0" orientation="portrait" errors="blank" r:id="rId1"/>
  <headerFooter alignWithMargins="0">
    <oddFooter>&amp;L&amp;8PROW 2014-2020_19.2/5/z&amp;R
&amp;8Strona &amp;P z &amp;N</oddFooter>
  </headerFooter>
  <rowBreaks count="4" manualBreakCount="4">
    <brk id="23" max="9" man="1"/>
    <brk id="38" max="9" man="1"/>
    <brk id="56" max="9" man="1"/>
    <brk id="111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F51"/>
  <sheetViews>
    <sheetView view="pageBreakPreview" zoomScaleNormal="115" zoomScaleSheetLayoutView="100" workbookViewId="0">
      <selection activeCell="B40" sqref="B40:AE40"/>
    </sheetView>
  </sheetViews>
  <sheetFormatPr defaultColWidth="9.140625" defaultRowHeight="12.75"/>
  <cols>
    <col min="1" max="1" width="3.42578125" style="766" customWidth="1"/>
    <col min="2" max="20" width="3" style="767" customWidth="1"/>
    <col min="21" max="31" width="3.85546875" style="767" customWidth="1"/>
    <col min="32" max="32" width="3.42578125" style="767" customWidth="1"/>
    <col min="33" max="16384" width="9.140625" style="753"/>
  </cols>
  <sheetData>
    <row r="1" spans="1:32" ht="8.1" customHeight="1">
      <c r="A1" s="1433"/>
      <c r="B1" s="1433"/>
      <c r="C1" s="1433"/>
      <c r="D1" s="1433"/>
      <c r="E1" s="1433"/>
      <c r="F1" s="1433"/>
      <c r="G1" s="1433"/>
      <c r="H1" s="1433"/>
      <c r="I1" s="1433"/>
      <c r="J1" s="1433"/>
      <c r="K1" s="1433"/>
      <c r="L1" s="1433"/>
      <c r="M1" s="1433"/>
      <c r="N1" s="1433"/>
      <c r="O1" s="1433"/>
      <c r="P1" s="1433"/>
      <c r="Q1" s="1433"/>
      <c r="R1" s="1433"/>
      <c r="S1" s="1433"/>
      <c r="T1" s="1433"/>
      <c r="U1" s="1433"/>
      <c r="V1" s="1433"/>
      <c r="W1" s="1433"/>
      <c r="X1" s="1433"/>
      <c r="Y1" s="1433"/>
      <c r="Z1" s="1433"/>
      <c r="AA1" s="1433"/>
      <c r="AB1" s="1433"/>
      <c r="AC1" s="1433"/>
      <c r="AD1" s="1433"/>
      <c r="AE1" s="1433"/>
      <c r="AF1" s="1433"/>
    </row>
    <row r="2" spans="1:32" ht="7.35" customHeight="1">
      <c r="A2" s="757"/>
      <c r="B2" s="729"/>
      <c r="C2" s="729"/>
      <c r="D2" s="729"/>
      <c r="E2" s="729"/>
      <c r="F2" s="729"/>
      <c r="G2" s="729"/>
      <c r="H2" s="729"/>
      <c r="I2" s="729"/>
      <c r="J2" s="729"/>
      <c r="K2" s="729"/>
      <c r="L2" s="729"/>
      <c r="M2" s="729"/>
      <c r="N2" s="729"/>
      <c r="O2" s="729"/>
      <c r="P2" s="729"/>
      <c r="Q2" s="729"/>
      <c r="R2" s="729"/>
      <c r="S2" s="729"/>
      <c r="T2" s="729"/>
      <c r="U2" s="729"/>
      <c r="V2" s="729"/>
      <c r="W2" s="729"/>
      <c r="X2" s="729"/>
      <c r="Y2" s="729"/>
      <c r="Z2" s="729"/>
      <c r="AA2" s="729"/>
      <c r="AB2" s="729"/>
      <c r="AC2" s="729"/>
      <c r="AD2" s="729"/>
      <c r="AE2" s="729"/>
      <c r="AF2" s="729"/>
    </row>
    <row r="3" spans="1:32" ht="24.6" customHeight="1">
      <c r="A3" s="757"/>
      <c r="B3" s="1417" t="s">
        <v>708</v>
      </c>
      <c r="C3" s="1406"/>
      <c r="D3" s="1406"/>
      <c r="E3" s="1406"/>
      <c r="F3" s="1406"/>
      <c r="G3" s="1406"/>
      <c r="H3" s="1406"/>
      <c r="I3" s="1406"/>
      <c r="J3" s="1406"/>
      <c r="K3" s="1406"/>
      <c r="L3" s="1406"/>
      <c r="M3" s="1406"/>
      <c r="N3" s="1406"/>
      <c r="O3" s="1406"/>
      <c r="P3" s="1406"/>
      <c r="Q3" s="1406"/>
      <c r="R3" s="1406"/>
      <c r="S3" s="1406"/>
      <c r="T3" s="1406"/>
      <c r="U3" s="1406"/>
      <c r="V3" s="1406"/>
      <c r="W3" s="1406"/>
      <c r="X3" s="1406"/>
      <c r="Y3" s="1406"/>
      <c r="Z3" s="1406"/>
      <c r="AA3" s="1406"/>
      <c r="AB3" s="1406"/>
      <c r="AC3" s="1406"/>
      <c r="AD3" s="1406"/>
      <c r="AE3" s="1406"/>
      <c r="AF3" s="1406"/>
    </row>
    <row r="4" spans="1:32" ht="12" customHeight="1">
      <c r="A4" s="603" t="s">
        <v>631</v>
      </c>
      <c r="B4" s="1417" t="s">
        <v>837</v>
      </c>
      <c r="C4" s="1406"/>
      <c r="D4" s="1406"/>
      <c r="E4" s="1406"/>
      <c r="F4" s="1406"/>
      <c r="G4" s="1406"/>
      <c r="H4" s="1406"/>
      <c r="I4" s="1406"/>
      <c r="J4" s="1406"/>
      <c r="K4" s="1406"/>
      <c r="L4" s="1406"/>
      <c r="M4" s="1406"/>
      <c r="N4" s="1406"/>
      <c r="O4" s="1406"/>
      <c r="P4" s="1406"/>
      <c r="Q4" s="1406"/>
      <c r="R4" s="1406"/>
      <c r="S4" s="1406"/>
      <c r="T4" s="1406"/>
      <c r="U4" s="1406"/>
      <c r="V4" s="1406"/>
      <c r="W4" s="1406"/>
      <c r="X4" s="1406"/>
      <c r="Y4" s="1406"/>
      <c r="Z4" s="1406"/>
      <c r="AA4" s="1406"/>
      <c r="AB4" s="1406"/>
      <c r="AC4" s="1406"/>
      <c r="AD4" s="1406"/>
      <c r="AE4" s="1406"/>
      <c r="AF4" s="728"/>
    </row>
    <row r="5" spans="1:32" ht="47.1" customHeight="1">
      <c r="A5" s="757"/>
      <c r="B5" s="1394" t="s">
        <v>956</v>
      </c>
      <c r="C5" s="1406"/>
      <c r="D5" s="1406"/>
      <c r="E5" s="1406"/>
      <c r="F5" s="1406"/>
      <c r="G5" s="1406"/>
      <c r="H5" s="1406"/>
      <c r="I5" s="1406"/>
      <c r="J5" s="1406"/>
      <c r="K5" s="1406"/>
      <c r="L5" s="1406"/>
      <c r="M5" s="1406"/>
      <c r="N5" s="1406"/>
      <c r="O5" s="1406"/>
      <c r="P5" s="1406"/>
      <c r="Q5" s="1406"/>
      <c r="R5" s="1406"/>
      <c r="S5" s="1406"/>
      <c r="T5" s="1406"/>
      <c r="U5" s="1406"/>
      <c r="V5" s="1406"/>
      <c r="W5" s="1406"/>
      <c r="X5" s="1406"/>
      <c r="Y5" s="1406"/>
      <c r="Z5" s="1406"/>
      <c r="AA5" s="1406"/>
      <c r="AB5" s="1406"/>
      <c r="AC5" s="1406"/>
      <c r="AD5" s="1406"/>
      <c r="AE5" s="1406"/>
      <c r="AF5" s="728"/>
    </row>
    <row r="6" spans="1:32" ht="15.75" customHeight="1">
      <c r="A6" s="717" t="s">
        <v>350</v>
      </c>
      <c r="B6" s="1393" t="s">
        <v>988</v>
      </c>
      <c r="C6" s="1432"/>
      <c r="D6" s="1432"/>
      <c r="E6" s="1432"/>
      <c r="F6" s="1432"/>
      <c r="G6" s="1432"/>
      <c r="H6" s="1432"/>
      <c r="I6" s="1432"/>
      <c r="J6" s="1432"/>
      <c r="K6" s="1432"/>
      <c r="L6" s="1432"/>
      <c r="M6" s="1432"/>
      <c r="N6" s="1432"/>
      <c r="O6" s="1432"/>
      <c r="P6" s="1432"/>
      <c r="Q6" s="1432"/>
      <c r="R6" s="1432"/>
      <c r="S6" s="1432"/>
      <c r="T6" s="1432"/>
      <c r="U6" s="1432"/>
      <c r="V6" s="1432"/>
      <c r="W6" s="1432"/>
      <c r="X6" s="1432"/>
      <c r="Y6" s="1432"/>
      <c r="Z6" s="1432"/>
      <c r="AA6" s="1432"/>
      <c r="AB6" s="1432"/>
      <c r="AC6" s="1432"/>
      <c r="AD6" s="1432"/>
      <c r="AE6" s="1432"/>
      <c r="AF6" s="728"/>
    </row>
    <row r="7" spans="1:32" s="758" customFormat="1" ht="27" customHeight="1">
      <c r="A7" s="736"/>
      <c r="B7" s="1435" t="str">
        <f>B_X!E72</f>
        <v>Stowarzyszenie Rozwoju Gmin „CENTRUM”</v>
      </c>
      <c r="C7" s="1436"/>
      <c r="D7" s="1436"/>
      <c r="E7" s="1436"/>
      <c r="F7" s="1436"/>
      <c r="G7" s="1436"/>
      <c r="H7" s="1436"/>
      <c r="I7" s="1436"/>
      <c r="J7" s="1436"/>
      <c r="K7" s="1436"/>
      <c r="L7" s="1436"/>
      <c r="M7" s="1436"/>
      <c r="N7" s="1437" t="s">
        <v>972</v>
      </c>
      <c r="O7" s="1437"/>
      <c r="P7" s="1437"/>
      <c r="Q7" s="1437"/>
      <c r="R7" s="1437"/>
      <c r="S7" s="1437"/>
      <c r="T7" s="1435" t="str">
        <f>B_X!H72</f>
        <v>ul. Wojska Polskiego 10a
99-300 Kutno</v>
      </c>
      <c r="U7" s="1436"/>
      <c r="V7" s="1436"/>
      <c r="W7" s="1436"/>
      <c r="X7" s="1436"/>
      <c r="Y7" s="1436"/>
      <c r="Z7" s="1436"/>
      <c r="AA7" s="1436"/>
      <c r="AB7" s="1436"/>
      <c r="AC7" s="1436"/>
      <c r="AD7" s="1436"/>
      <c r="AE7" s="1436"/>
      <c r="AF7" s="724"/>
    </row>
    <row r="8" spans="1:32" ht="12.75" customHeight="1">
      <c r="A8" s="717" t="s">
        <v>351</v>
      </c>
      <c r="B8" s="1393" t="s">
        <v>989</v>
      </c>
      <c r="C8" s="1432"/>
      <c r="D8" s="1432"/>
      <c r="E8" s="1432"/>
      <c r="F8" s="1432"/>
      <c r="G8" s="1432"/>
      <c r="H8" s="1432"/>
      <c r="I8" s="1432"/>
      <c r="J8" s="1432"/>
      <c r="K8" s="1432"/>
      <c r="L8" s="1432"/>
      <c r="M8" s="1432"/>
      <c r="N8" s="1432"/>
      <c r="O8" s="1432"/>
      <c r="P8" s="1432"/>
      <c r="Q8" s="1432"/>
      <c r="R8" s="1432"/>
      <c r="S8" s="1432"/>
      <c r="T8" s="1432"/>
      <c r="U8" s="1432"/>
      <c r="V8" s="1432"/>
      <c r="W8" s="1432"/>
      <c r="X8" s="1432"/>
      <c r="Y8" s="1432"/>
      <c r="Z8" s="1432"/>
      <c r="AA8" s="1432"/>
      <c r="AB8" s="1432"/>
      <c r="AC8" s="1432"/>
      <c r="AD8" s="1432"/>
      <c r="AE8" s="1432"/>
      <c r="AF8" s="728"/>
    </row>
    <row r="9" spans="1:32" s="759" customFormat="1" ht="23.25" customHeight="1">
      <c r="A9" s="738"/>
      <c r="B9" s="1435" t="str">
        <f>B_X!E9</f>
        <v>info@srgc.pl</v>
      </c>
      <c r="C9" s="1436"/>
      <c r="D9" s="1436"/>
      <c r="E9" s="1436"/>
      <c r="F9" s="1436"/>
      <c r="G9" s="1436"/>
      <c r="H9" s="1436"/>
      <c r="I9" s="1436"/>
      <c r="J9" s="1436"/>
      <c r="K9" s="1436"/>
      <c r="L9" s="1436"/>
      <c r="M9" s="1436"/>
      <c r="N9" s="1438" t="s">
        <v>990</v>
      </c>
      <c r="O9" s="1438"/>
      <c r="P9" s="1438"/>
      <c r="Q9" s="1438"/>
      <c r="R9" s="1438"/>
      <c r="S9" s="1438"/>
      <c r="T9" s="1438"/>
      <c r="U9" s="1438"/>
      <c r="V9" s="1438"/>
      <c r="W9" s="1435" t="str">
        <f>B_X!H9</f>
        <v>ul. Wojska Polskiego 10a
99-300 Kutno</v>
      </c>
      <c r="X9" s="1436"/>
      <c r="Y9" s="1436"/>
      <c r="Z9" s="1436"/>
      <c r="AA9" s="1436"/>
      <c r="AB9" s="1436"/>
      <c r="AC9" s="1436"/>
      <c r="AD9" s="1436"/>
      <c r="AE9" s="1436"/>
      <c r="AF9" s="745"/>
    </row>
    <row r="10" spans="1:32" ht="42" customHeight="1">
      <c r="A10" s="717" t="s">
        <v>347</v>
      </c>
      <c r="B10" s="1393" t="s">
        <v>1002</v>
      </c>
      <c r="C10" s="1432"/>
      <c r="D10" s="1432"/>
      <c r="E10" s="1432"/>
      <c r="F10" s="1432"/>
      <c r="G10" s="1432"/>
      <c r="H10" s="1432"/>
      <c r="I10" s="1432"/>
      <c r="J10" s="1432"/>
      <c r="K10" s="1432"/>
      <c r="L10" s="1432"/>
      <c r="M10" s="1432"/>
      <c r="N10" s="1432"/>
      <c r="O10" s="1432"/>
      <c r="P10" s="1432"/>
      <c r="Q10" s="1432"/>
      <c r="R10" s="1432"/>
      <c r="S10" s="1432"/>
      <c r="T10" s="1432"/>
      <c r="U10" s="1432"/>
      <c r="V10" s="1432"/>
      <c r="W10" s="1432"/>
      <c r="X10" s="1432"/>
      <c r="Y10" s="1432"/>
      <c r="Z10" s="1432"/>
      <c r="AA10" s="1432"/>
      <c r="AB10" s="1432"/>
      <c r="AC10" s="1432"/>
      <c r="AD10" s="1432"/>
      <c r="AE10" s="1432"/>
      <c r="AF10" s="728"/>
    </row>
    <row r="11" spans="1:32" ht="139.5" customHeight="1">
      <c r="A11" s="717" t="s">
        <v>348</v>
      </c>
      <c r="B11" s="1394" t="s">
        <v>951</v>
      </c>
      <c r="C11" s="1414"/>
      <c r="D11" s="1414"/>
      <c r="E11" s="1414"/>
      <c r="F11" s="1414"/>
      <c r="G11" s="1414"/>
      <c r="H11" s="1414"/>
      <c r="I11" s="1414"/>
      <c r="J11" s="1414"/>
      <c r="K11" s="1414"/>
      <c r="L11" s="1414"/>
      <c r="M11" s="1414"/>
      <c r="N11" s="1414"/>
      <c r="O11" s="1414"/>
      <c r="P11" s="1414"/>
      <c r="Q11" s="1414"/>
      <c r="R11" s="1414"/>
      <c r="S11" s="1414"/>
      <c r="T11" s="1414"/>
      <c r="U11" s="1414"/>
      <c r="V11" s="1414"/>
      <c r="W11" s="1414"/>
      <c r="X11" s="1414"/>
      <c r="Y11" s="1414"/>
      <c r="Z11" s="1414"/>
      <c r="AA11" s="1414"/>
      <c r="AB11" s="1414"/>
      <c r="AC11" s="1414"/>
      <c r="AD11" s="1414"/>
      <c r="AE11" s="1414"/>
      <c r="AF11" s="728"/>
    </row>
    <row r="12" spans="1:32" ht="16.5" customHeight="1">
      <c r="A12" s="717" t="s">
        <v>349</v>
      </c>
      <c r="B12" s="1402" t="s">
        <v>922</v>
      </c>
      <c r="C12" s="1402"/>
      <c r="D12" s="1402"/>
      <c r="E12" s="1402"/>
      <c r="F12" s="1402"/>
      <c r="G12" s="1402"/>
      <c r="H12" s="1402"/>
      <c r="I12" s="1402"/>
      <c r="J12" s="1402"/>
      <c r="K12" s="1402"/>
      <c r="L12" s="1402"/>
      <c r="M12" s="1402"/>
      <c r="N12" s="1402"/>
      <c r="O12" s="1402"/>
      <c r="P12" s="1402"/>
      <c r="Q12" s="1402"/>
      <c r="R12" s="1402"/>
      <c r="S12" s="1402"/>
      <c r="T12" s="1402"/>
      <c r="U12" s="1402"/>
      <c r="V12" s="1402"/>
      <c r="W12" s="1402"/>
      <c r="X12" s="1402"/>
      <c r="Y12" s="1402"/>
      <c r="Z12" s="1402"/>
      <c r="AA12" s="1402"/>
      <c r="AB12" s="1402"/>
      <c r="AC12" s="1402"/>
      <c r="AD12" s="1402"/>
      <c r="AE12" s="1402"/>
      <c r="AF12" s="728"/>
    </row>
    <row r="13" spans="1:32" ht="61.5" customHeight="1">
      <c r="A13" s="717" t="s">
        <v>449</v>
      </c>
      <c r="B13" s="1394" t="s">
        <v>921</v>
      </c>
      <c r="C13" s="1428"/>
      <c r="D13" s="1428"/>
      <c r="E13" s="1428"/>
      <c r="F13" s="1428"/>
      <c r="G13" s="1428"/>
      <c r="H13" s="1428"/>
      <c r="I13" s="1428"/>
      <c r="J13" s="1428"/>
      <c r="K13" s="1428"/>
      <c r="L13" s="1428"/>
      <c r="M13" s="1428"/>
      <c r="N13" s="1428"/>
      <c r="O13" s="1428"/>
      <c r="P13" s="1428"/>
      <c r="Q13" s="1428"/>
      <c r="R13" s="1428"/>
      <c r="S13" s="1428"/>
      <c r="T13" s="1428"/>
      <c r="U13" s="1428"/>
      <c r="V13" s="1428"/>
      <c r="W13" s="1428"/>
      <c r="X13" s="1428"/>
      <c r="Y13" s="1428"/>
      <c r="Z13" s="1428"/>
      <c r="AA13" s="1428"/>
      <c r="AB13" s="1428"/>
      <c r="AC13" s="1428"/>
      <c r="AD13" s="1428"/>
      <c r="AE13" s="1428"/>
      <c r="AF13" s="728"/>
    </row>
    <row r="14" spans="1:32" ht="162" customHeight="1">
      <c r="A14" s="717" t="s">
        <v>619</v>
      </c>
      <c r="B14" s="1394" t="s">
        <v>901</v>
      </c>
      <c r="C14" s="1406"/>
      <c r="D14" s="1406"/>
      <c r="E14" s="1406"/>
      <c r="F14" s="1406"/>
      <c r="G14" s="1406"/>
      <c r="H14" s="1406"/>
      <c r="I14" s="1406"/>
      <c r="J14" s="1406"/>
      <c r="K14" s="1406"/>
      <c r="L14" s="1406"/>
      <c r="M14" s="1406"/>
      <c r="N14" s="1406"/>
      <c r="O14" s="1406"/>
      <c r="P14" s="1406"/>
      <c r="Q14" s="1406"/>
      <c r="R14" s="1406"/>
      <c r="S14" s="1406"/>
      <c r="T14" s="1406"/>
      <c r="U14" s="1406"/>
      <c r="V14" s="1406"/>
      <c r="W14" s="1406"/>
      <c r="X14" s="1406"/>
      <c r="Y14" s="1406"/>
      <c r="Z14" s="1406"/>
      <c r="AA14" s="1406"/>
      <c r="AB14" s="1406"/>
      <c r="AC14" s="1406"/>
      <c r="AD14" s="1406"/>
      <c r="AE14" s="1406"/>
      <c r="AF14" s="728"/>
    </row>
    <row r="15" spans="1:32" ht="24.75" customHeight="1">
      <c r="A15" s="717" t="s">
        <v>776</v>
      </c>
      <c r="B15" s="1394" t="s">
        <v>909</v>
      </c>
      <c r="C15" s="1428"/>
      <c r="D15" s="1428"/>
      <c r="E15" s="1428"/>
      <c r="F15" s="1428"/>
      <c r="G15" s="1428"/>
      <c r="H15" s="1428"/>
      <c r="I15" s="1428"/>
      <c r="J15" s="1428"/>
      <c r="K15" s="1428"/>
      <c r="L15" s="1428"/>
      <c r="M15" s="1428"/>
      <c r="N15" s="1428"/>
      <c r="O15" s="1428"/>
      <c r="P15" s="1428"/>
      <c r="Q15" s="1428"/>
      <c r="R15" s="1428"/>
      <c r="S15" s="1428"/>
      <c r="T15" s="1428"/>
      <c r="U15" s="1428"/>
      <c r="V15" s="1428"/>
      <c r="W15" s="1428"/>
      <c r="X15" s="1428"/>
      <c r="Y15" s="1428"/>
      <c r="Z15" s="1428"/>
      <c r="AA15" s="1428"/>
      <c r="AB15" s="1428"/>
      <c r="AC15" s="1428"/>
      <c r="AD15" s="1428"/>
      <c r="AE15" s="1428"/>
      <c r="AF15" s="728"/>
    </row>
    <row r="16" spans="1:32" ht="23.25" customHeight="1">
      <c r="A16" s="717" t="s">
        <v>775</v>
      </c>
      <c r="B16" s="1394" t="s">
        <v>905</v>
      </c>
      <c r="C16" s="1428"/>
      <c r="D16" s="1428"/>
      <c r="E16" s="1428"/>
      <c r="F16" s="1428"/>
      <c r="G16" s="1428"/>
      <c r="H16" s="1428"/>
      <c r="I16" s="1428"/>
      <c r="J16" s="1428"/>
      <c r="K16" s="1428"/>
      <c r="L16" s="1428"/>
      <c r="M16" s="1428"/>
      <c r="N16" s="1428"/>
      <c r="O16" s="1428"/>
      <c r="P16" s="1428"/>
      <c r="Q16" s="1428"/>
      <c r="R16" s="1428"/>
      <c r="S16" s="1428"/>
      <c r="T16" s="1428"/>
      <c r="U16" s="1428"/>
      <c r="V16" s="1428"/>
      <c r="W16" s="1428"/>
      <c r="X16" s="1428"/>
      <c r="Y16" s="1428"/>
      <c r="Z16" s="1428"/>
      <c r="AA16" s="1428"/>
      <c r="AB16" s="1428"/>
      <c r="AC16" s="1428"/>
      <c r="AD16" s="1428"/>
      <c r="AE16" s="1428"/>
      <c r="AF16" s="728"/>
    </row>
    <row r="17" spans="1:32" ht="12.75" customHeight="1">
      <c r="A17" s="717" t="s">
        <v>774</v>
      </c>
      <c r="B17" s="1394" t="s">
        <v>923</v>
      </c>
      <c r="C17" s="1428"/>
      <c r="D17" s="1428"/>
      <c r="E17" s="1428"/>
      <c r="F17" s="1428"/>
      <c r="G17" s="1428"/>
      <c r="H17" s="1428"/>
      <c r="I17" s="1428"/>
      <c r="J17" s="1428"/>
      <c r="K17" s="1428"/>
      <c r="L17" s="1428"/>
      <c r="M17" s="1428"/>
      <c r="N17" s="1428"/>
      <c r="O17" s="1428"/>
      <c r="P17" s="1428"/>
      <c r="Q17" s="1428"/>
      <c r="R17" s="1428"/>
      <c r="S17" s="1428"/>
      <c r="T17" s="1428"/>
      <c r="U17" s="1428"/>
      <c r="V17" s="1428"/>
      <c r="W17" s="1428"/>
      <c r="X17" s="1428"/>
      <c r="Y17" s="1428"/>
      <c r="Z17" s="1428"/>
      <c r="AA17" s="1428"/>
      <c r="AB17" s="1428"/>
      <c r="AC17" s="1428"/>
      <c r="AD17" s="1428"/>
      <c r="AE17" s="1428"/>
      <c r="AF17" s="728"/>
    </row>
    <row r="18" spans="1:32" ht="16.350000000000001" customHeight="1">
      <c r="A18" s="717"/>
      <c r="B18" s="1433" t="s">
        <v>782</v>
      </c>
      <c r="C18" s="1434"/>
      <c r="D18" s="1434"/>
      <c r="E18" s="1434"/>
      <c r="F18" s="1434"/>
      <c r="G18" s="1434"/>
      <c r="H18" s="1434"/>
      <c r="I18" s="1434"/>
      <c r="J18" s="1434"/>
      <c r="K18" s="1434"/>
      <c r="L18" s="1434"/>
      <c r="M18" s="1434"/>
      <c r="N18" s="1434"/>
      <c r="O18" s="1434"/>
      <c r="P18" s="1434"/>
      <c r="Q18" s="1434"/>
      <c r="R18" s="1434"/>
      <c r="S18" s="1434"/>
      <c r="T18" s="1434"/>
      <c r="U18" s="1434"/>
      <c r="V18" s="1434"/>
      <c r="W18" s="1434"/>
      <c r="X18" s="1434"/>
      <c r="Y18" s="1434"/>
      <c r="Z18" s="1434"/>
      <c r="AA18" s="1434"/>
      <c r="AB18" s="1434"/>
      <c r="AC18" s="1434"/>
      <c r="AD18" s="1434"/>
      <c r="AE18" s="1434"/>
      <c r="AF18" s="728"/>
    </row>
    <row r="19" spans="1:32" ht="11.45" customHeight="1">
      <c r="A19" s="603" t="s">
        <v>644</v>
      </c>
      <c r="B19" s="1417" t="s">
        <v>711</v>
      </c>
      <c r="C19" s="1431"/>
      <c r="D19" s="1431"/>
      <c r="E19" s="1431"/>
      <c r="F19" s="1431"/>
      <c r="G19" s="1431"/>
      <c r="H19" s="1431"/>
      <c r="I19" s="1431"/>
      <c r="J19" s="1431"/>
      <c r="K19" s="1431"/>
      <c r="L19" s="1431"/>
      <c r="M19" s="1431"/>
      <c r="N19" s="1431"/>
      <c r="O19" s="1431"/>
      <c r="P19" s="1431"/>
      <c r="Q19" s="1431"/>
      <c r="R19" s="1431"/>
      <c r="S19" s="1431"/>
      <c r="T19" s="1431"/>
      <c r="U19" s="1431"/>
      <c r="V19" s="1431"/>
      <c r="W19" s="1431"/>
      <c r="X19" s="1431"/>
      <c r="Y19" s="1431"/>
      <c r="Z19" s="1431"/>
      <c r="AA19" s="1431"/>
      <c r="AB19" s="1431"/>
      <c r="AC19" s="1431"/>
      <c r="AD19" s="1431"/>
      <c r="AE19" s="1431"/>
      <c r="AF19" s="728"/>
    </row>
    <row r="20" spans="1:32" ht="13.35" customHeight="1">
      <c r="A20" s="717"/>
      <c r="B20" s="1394" t="s">
        <v>916</v>
      </c>
      <c r="C20" s="1406"/>
      <c r="D20" s="1406"/>
      <c r="E20" s="1406"/>
      <c r="F20" s="1406"/>
      <c r="G20" s="1406"/>
      <c r="H20" s="1406"/>
      <c r="I20" s="1406"/>
      <c r="J20" s="1406"/>
      <c r="K20" s="1406"/>
      <c r="L20" s="1406"/>
      <c r="M20" s="1406"/>
      <c r="N20" s="1406"/>
      <c r="O20" s="1406"/>
      <c r="P20" s="1406"/>
      <c r="Q20" s="1406"/>
      <c r="R20" s="1406"/>
      <c r="S20" s="1406"/>
      <c r="T20" s="1406"/>
      <c r="U20" s="1406"/>
      <c r="V20" s="1406"/>
      <c r="W20" s="1406"/>
      <c r="X20" s="1406"/>
      <c r="Y20" s="1406"/>
      <c r="Z20" s="1406"/>
      <c r="AA20" s="1406"/>
      <c r="AB20" s="1406"/>
      <c r="AC20" s="1406"/>
      <c r="AD20" s="1406"/>
      <c r="AE20" s="1406"/>
      <c r="AF20" s="728"/>
    </row>
    <row r="21" spans="1:32" ht="14.25" customHeight="1">
      <c r="A21" s="717" t="s">
        <v>350</v>
      </c>
      <c r="B21" s="1393" t="s">
        <v>993</v>
      </c>
      <c r="C21" s="1432"/>
      <c r="D21" s="1432"/>
      <c r="E21" s="1432"/>
      <c r="F21" s="1432"/>
      <c r="G21" s="1432"/>
      <c r="H21" s="1432"/>
      <c r="I21" s="1432"/>
      <c r="J21" s="1432"/>
      <c r="K21" s="1432"/>
      <c r="L21" s="1432"/>
      <c r="M21" s="1432"/>
      <c r="N21" s="1432"/>
      <c r="O21" s="1432"/>
      <c r="P21" s="1432"/>
      <c r="Q21" s="1432"/>
      <c r="R21" s="1432"/>
      <c r="S21" s="1432"/>
      <c r="T21" s="1432"/>
      <c r="U21" s="1432"/>
      <c r="V21" s="1432"/>
      <c r="W21" s="1432"/>
      <c r="X21" s="1432"/>
      <c r="Y21" s="1432"/>
      <c r="Z21" s="1432"/>
      <c r="AA21" s="1432"/>
      <c r="AB21" s="1432"/>
      <c r="AC21" s="1432"/>
      <c r="AD21" s="1432"/>
      <c r="AE21" s="1432"/>
      <c r="AF21" s="728"/>
    </row>
    <row r="22" spans="1:32" ht="23.45" customHeight="1">
      <c r="A22" s="717" t="s">
        <v>351</v>
      </c>
      <c r="B22" s="1393" t="s">
        <v>994</v>
      </c>
      <c r="C22" s="1432"/>
      <c r="D22" s="1432"/>
      <c r="E22" s="1432"/>
      <c r="F22" s="1432"/>
      <c r="G22" s="1432"/>
      <c r="H22" s="1432"/>
      <c r="I22" s="1432"/>
      <c r="J22" s="1432"/>
      <c r="K22" s="1432"/>
      <c r="L22" s="1432"/>
      <c r="M22" s="1432"/>
      <c r="N22" s="1432"/>
      <c r="O22" s="1432"/>
      <c r="P22" s="1432"/>
      <c r="Q22" s="1432"/>
      <c r="R22" s="1432"/>
      <c r="S22" s="1432"/>
      <c r="T22" s="1432"/>
      <c r="U22" s="1432"/>
      <c r="V22" s="1432"/>
      <c r="W22" s="1432"/>
      <c r="X22" s="1432"/>
      <c r="Y22" s="1432"/>
      <c r="Z22" s="1432"/>
      <c r="AA22" s="1432"/>
      <c r="AB22" s="1432"/>
      <c r="AC22" s="1432"/>
      <c r="AD22" s="1432"/>
      <c r="AE22" s="1432"/>
      <c r="AF22" s="728"/>
    </row>
    <row r="23" spans="1:32" ht="38.25" customHeight="1">
      <c r="A23" s="717" t="s">
        <v>347</v>
      </c>
      <c r="B23" s="1394" t="s">
        <v>995</v>
      </c>
      <c r="C23" s="1406"/>
      <c r="D23" s="1406"/>
      <c r="E23" s="1406"/>
      <c r="F23" s="1406"/>
      <c r="G23" s="1406"/>
      <c r="H23" s="1406"/>
      <c r="I23" s="1406"/>
      <c r="J23" s="1406"/>
      <c r="K23" s="1406"/>
      <c r="L23" s="1406"/>
      <c r="M23" s="1406"/>
      <c r="N23" s="1406"/>
      <c r="O23" s="1406"/>
      <c r="P23" s="1406"/>
      <c r="Q23" s="1406"/>
      <c r="R23" s="1406"/>
      <c r="S23" s="1406"/>
      <c r="T23" s="1406"/>
      <c r="U23" s="1406"/>
      <c r="V23" s="1406"/>
      <c r="W23" s="1406"/>
      <c r="X23" s="1406"/>
      <c r="Y23" s="1406"/>
      <c r="Z23" s="1406"/>
      <c r="AA23" s="1406"/>
      <c r="AB23" s="1406"/>
      <c r="AC23" s="1406"/>
      <c r="AD23" s="1406"/>
      <c r="AE23" s="1406"/>
      <c r="AF23" s="728"/>
    </row>
    <row r="24" spans="1:32" ht="104.25" customHeight="1">
      <c r="A24" s="717" t="s">
        <v>348</v>
      </c>
      <c r="B24" s="1394" t="s">
        <v>967</v>
      </c>
      <c r="C24" s="1406"/>
      <c r="D24" s="1406"/>
      <c r="E24" s="1406"/>
      <c r="F24" s="1406"/>
      <c r="G24" s="1406"/>
      <c r="H24" s="1406"/>
      <c r="I24" s="1406"/>
      <c r="J24" s="1406"/>
      <c r="K24" s="1406"/>
      <c r="L24" s="1406"/>
      <c r="M24" s="1406"/>
      <c r="N24" s="1406"/>
      <c r="O24" s="1406"/>
      <c r="P24" s="1406"/>
      <c r="Q24" s="1406"/>
      <c r="R24" s="1406"/>
      <c r="S24" s="1406"/>
      <c r="T24" s="1406"/>
      <c r="U24" s="1406"/>
      <c r="V24" s="1406"/>
      <c r="W24" s="1406"/>
      <c r="X24" s="1406"/>
      <c r="Y24" s="1406"/>
      <c r="Z24" s="1406"/>
      <c r="AA24" s="1406"/>
      <c r="AB24" s="1406"/>
      <c r="AC24" s="1406"/>
      <c r="AD24" s="1406"/>
      <c r="AE24" s="1406"/>
      <c r="AF24" s="728"/>
    </row>
    <row r="25" spans="1:32" ht="15" customHeight="1">
      <c r="A25" s="717" t="s">
        <v>349</v>
      </c>
      <c r="B25" s="1402" t="s">
        <v>922</v>
      </c>
      <c r="C25" s="1402"/>
      <c r="D25" s="1402"/>
      <c r="E25" s="1402"/>
      <c r="F25" s="1402"/>
      <c r="G25" s="1402"/>
      <c r="H25" s="1402"/>
      <c r="I25" s="1402"/>
      <c r="J25" s="1402"/>
      <c r="K25" s="1402"/>
      <c r="L25" s="1402"/>
      <c r="M25" s="1402"/>
      <c r="N25" s="1402"/>
      <c r="O25" s="1402"/>
      <c r="P25" s="1402"/>
      <c r="Q25" s="1402"/>
      <c r="R25" s="1402"/>
      <c r="S25" s="1402"/>
      <c r="T25" s="1402"/>
      <c r="U25" s="1402"/>
      <c r="V25" s="1402"/>
      <c r="W25" s="1402"/>
      <c r="X25" s="1402"/>
      <c r="Y25" s="1402"/>
      <c r="Z25" s="1402"/>
      <c r="AA25" s="1402"/>
      <c r="AB25" s="1402"/>
      <c r="AC25" s="1402"/>
      <c r="AD25" s="1402"/>
      <c r="AE25" s="1402"/>
      <c r="AF25" s="728"/>
    </row>
    <row r="26" spans="1:32" ht="59.25" customHeight="1">
      <c r="A26" s="717" t="s">
        <v>449</v>
      </c>
      <c r="B26" s="1394" t="s">
        <v>921</v>
      </c>
      <c r="C26" s="1428"/>
      <c r="D26" s="1428"/>
      <c r="E26" s="1428"/>
      <c r="F26" s="1428"/>
      <c r="G26" s="1428"/>
      <c r="H26" s="1428"/>
      <c r="I26" s="1428"/>
      <c r="J26" s="1428"/>
      <c r="K26" s="1428"/>
      <c r="L26" s="1428"/>
      <c r="M26" s="1428"/>
      <c r="N26" s="1428"/>
      <c r="O26" s="1428"/>
      <c r="P26" s="1428"/>
      <c r="Q26" s="1428"/>
      <c r="R26" s="1428"/>
      <c r="S26" s="1428"/>
      <c r="T26" s="1428"/>
      <c r="U26" s="1428"/>
      <c r="V26" s="1428"/>
      <c r="W26" s="1428"/>
      <c r="X26" s="1428"/>
      <c r="Y26" s="1428"/>
      <c r="Z26" s="1428"/>
      <c r="AA26" s="1428"/>
      <c r="AB26" s="1428"/>
      <c r="AC26" s="1428"/>
      <c r="AD26" s="1428"/>
      <c r="AE26" s="1428"/>
      <c r="AF26" s="728"/>
    </row>
    <row r="27" spans="1:32" ht="161.25" customHeight="1">
      <c r="A27" s="717" t="s">
        <v>619</v>
      </c>
      <c r="B27" s="1394" t="s">
        <v>904</v>
      </c>
      <c r="C27" s="1406"/>
      <c r="D27" s="1406"/>
      <c r="E27" s="1406"/>
      <c r="F27" s="1406"/>
      <c r="G27" s="1406"/>
      <c r="H27" s="1406"/>
      <c r="I27" s="1406"/>
      <c r="J27" s="1406"/>
      <c r="K27" s="1406"/>
      <c r="L27" s="1406"/>
      <c r="M27" s="1406"/>
      <c r="N27" s="1406"/>
      <c r="O27" s="1406"/>
      <c r="P27" s="1406"/>
      <c r="Q27" s="1406"/>
      <c r="R27" s="1406"/>
      <c r="S27" s="1406"/>
      <c r="T27" s="1406"/>
      <c r="U27" s="1406"/>
      <c r="V27" s="1406"/>
      <c r="W27" s="1406"/>
      <c r="X27" s="1406"/>
      <c r="Y27" s="1406"/>
      <c r="Z27" s="1406"/>
      <c r="AA27" s="1406"/>
      <c r="AB27" s="1406"/>
      <c r="AC27" s="1406"/>
      <c r="AD27" s="1406"/>
      <c r="AE27" s="1406"/>
      <c r="AF27" s="728"/>
    </row>
    <row r="28" spans="1:32" ht="24.6" customHeight="1">
      <c r="A28" s="717" t="s">
        <v>776</v>
      </c>
      <c r="B28" s="1394" t="s">
        <v>909</v>
      </c>
      <c r="C28" s="1428"/>
      <c r="D28" s="1428"/>
      <c r="E28" s="1428"/>
      <c r="F28" s="1428"/>
      <c r="G28" s="1428"/>
      <c r="H28" s="1428"/>
      <c r="I28" s="1428"/>
      <c r="J28" s="1428"/>
      <c r="K28" s="1428"/>
      <c r="L28" s="1428"/>
      <c r="M28" s="1428"/>
      <c r="N28" s="1428"/>
      <c r="O28" s="1428"/>
      <c r="P28" s="1428"/>
      <c r="Q28" s="1428"/>
      <c r="R28" s="1428"/>
      <c r="S28" s="1428"/>
      <c r="T28" s="1428"/>
      <c r="U28" s="1428"/>
      <c r="V28" s="1428"/>
      <c r="W28" s="1428"/>
      <c r="X28" s="1428"/>
      <c r="Y28" s="1428"/>
      <c r="Z28" s="1428"/>
      <c r="AA28" s="1428"/>
      <c r="AB28" s="1428"/>
      <c r="AC28" s="1428"/>
      <c r="AD28" s="1428"/>
      <c r="AE28" s="1428"/>
      <c r="AF28" s="728"/>
    </row>
    <row r="29" spans="1:32" ht="26.1" customHeight="1">
      <c r="A29" s="717" t="s">
        <v>775</v>
      </c>
      <c r="B29" s="1394" t="s">
        <v>905</v>
      </c>
      <c r="C29" s="1428"/>
      <c r="D29" s="1428"/>
      <c r="E29" s="1428"/>
      <c r="F29" s="1428"/>
      <c r="G29" s="1428"/>
      <c r="H29" s="1428"/>
      <c r="I29" s="1428"/>
      <c r="J29" s="1428"/>
      <c r="K29" s="1428"/>
      <c r="L29" s="1428"/>
      <c r="M29" s="1428"/>
      <c r="N29" s="1428"/>
      <c r="O29" s="1428"/>
      <c r="P29" s="1428"/>
      <c r="Q29" s="1428"/>
      <c r="R29" s="1428"/>
      <c r="S29" s="1428"/>
      <c r="T29" s="1428"/>
      <c r="U29" s="1428"/>
      <c r="V29" s="1428"/>
      <c r="W29" s="1428"/>
      <c r="X29" s="1428"/>
      <c r="Y29" s="1428"/>
      <c r="Z29" s="1428"/>
      <c r="AA29" s="1428"/>
      <c r="AB29" s="1428"/>
      <c r="AC29" s="1428"/>
      <c r="AD29" s="1428"/>
      <c r="AE29" s="1428"/>
      <c r="AF29" s="728"/>
    </row>
    <row r="30" spans="1:32" ht="24.6" customHeight="1">
      <c r="A30" s="717" t="s">
        <v>774</v>
      </c>
      <c r="B30" s="1394" t="s">
        <v>924</v>
      </c>
      <c r="C30" s="1428"/>
      <c r="D30" s="1428"/>
      <c r="E30" s="1428"/>
      <c r="F30" s="1428"/>
      <c r="G30" s="1428"/>
      <c r="H30" s="1428"/>
      <c r="I30" s="1428"/>
      <c r="J30" s="1428"/>
      <c r="K30" s="1428"/>
      <c r="L30" s="1428"/>
      <c r="M30" s="1428"/>
      <c r="N30" s="1428"/>
      <c r="O30" s="1428"/>
      <c r="P30" s="1428"/>
      <c r="Q30" s="1428"/>
      <c r="R30" s="1428"/>
      <c r="S30" s="1428"/>
      <c r="T30" s="1428"/>
      <c r="U30" s="1428"/>
      <c r="V30" s="1428"/>
      <c r="W30" s="1428"/>
      <c r="X30" s="1428"/>
      <c r="Y30" s="1428"/>
      <c r="Z30" s="1428"/>
      <c r="AA30" s="1428"/>
      <c r="AB30" s="1428"/>
      <c r="AC30" s="1428"/>
      <c r="AD30" s="1428"/>
      <c r="AE30" s="1428"/>
      <c r="AF30" s="728"/>
    </row>
    <row r="31" spans="1:32" ht="16.5" customHeight="1">
      <c r="A31" s="717"/>
      <c r="B31" s="1423" t="s">
        <v>996</v>
      </c>
      <c r="C31" s="1423"/>
      <c r="D31" s="1423"/>
      <c r="E31" s="1423"/>
      <c r="F31" s="1423"/>
      <c r="G31" s="1423"/>
      <c r="H31" s="1424" t="str">
        <f>B7</f>
        <v>Stowarzyszenie Rozwoju Gmin „CENTRUM”</v>
      </c>
      <c r="I31" s="1425"/>
      <c r="J31" s="1425"/>
      <c r="K31" s="1425"/>
      <c r="L31" s="1425"/>
      <c r="M31" s="1425"/>
      <c r="N31" s="1425"/>
      <c r="O31" s="1425"/>
      <c r="P31" s="1425"/>
      <c r="Q31" s="1425"/>
      <c r="R31" s="1425"/>
      <c r="S31" s="1425"/>
      <c r="T31" s="1425"/>
      <c r="U31" s="1425"/>
      <c r="V31" s="1425"/>
      <c r="W31" s="1425"/>
      <c r="X31" s="1425"/>
      <c r="Y31" s="1425"/>
      <c r="Z31" s="1425"/>
      <c r="AA31" s="1425"/>
      <c r="AB31" s="1425"/>
      <c r="AC31" s="1425"/>
      <c r="AD31" s="1425"/>
      <c r="AE31" s="1425"/>
      <c r="AF31" s="608"/>
    </row>
    <row r="32" spans="1:32" ht="15" customHeight="1">
      <c r="A32" s="603" t="s">
        <v>712</v>
      </c>
      <c r="B32" s="1417" t="s">
        <v>709</v>
      </c>
      <c r="C32" s="1406"/>
      <c r="D32" s="1406"/>
      <c r="E32" s="1406"/>
      <c r="F32" s="1406"/>
      <c r="G32" s="1406"/>
      <c r="H32" s="1406"/>
      <c r="I32" s="1406"/>
      <c r="J32" s="1406"/>
      <c r="K32" s="1406"/>
      <c r="L32" s="1406"/>
      <c r="M32" s="1406"/>
      <c r="N32" s="1406"/>
      <c r="O32" s="1406"/>
      <c r="P32" s="1406"/>
      <c r="Q32" s="1406"/>
      <c r="R32" s="1406"/>
      <c r="S32" s="1406"/>
      <c r="T32" s="1406"/>
      <c r="U32" s="1406"/>
      <c r="V32" s="1406"/>
      <c r="W32" s="1406"/>
      <c r="X32" s="1406"/>
      <c r="Y32" s="1406"/>
      <c r="Z32" s="1406"/>
      <c r="AA32" s="1406"/>
      <c r="AB32" s="1406"/>
      <c r="AC32" s="1406"/>
      <c r="AD32" s="1406"/>
      <c r="AE32" s="1406"/>
      <c r="AF32" s="728"/>
    </row>
    <row r="33" spans="1:32" ht="14.1" customHeight="1">
      <c r="A33" s="757"/>
      <c r="B33" s="1394" t="s">
        <v>906</v>
      </c>
      <c r="C33" s="1406"/>
      <c r="D33" s="1406"/>
      <c r="E33" s="1406"/>
      <c r="F33" s="1406"/>
      <c r="G33" s="1406"/>
      <c r="H33" s="1406"/>
      <c r="I33" s="1406"/>
      <c r="J33" s="1406"/>
      <c r="K33" s="1406"/>
      <c r="L33" s="1406"/>
      <c r="M33" s="1406"/>
      <c r="N33" s="1406"/>
      <c r="O33" s="1406"/>
      <c r="P33" s="1406"/>
      <c r="Q33" s="1406"/>
      <c r="R33" s="1406"/>
      <c r="S33" s="1406"/>
      <c r="T33" s="1406"/>
      <c r="U33" s="1406"/>
      <c r="V33" s="1406"/>
      <c r="W33" s="1406"/>
      <c r="X33" s="1406"/>
      <c r="Y33" s="1406"/>
      <c r="Z33" s="1406"/>
      <c r="AA33" s="1406"/>
      <c r="AB33" s="1406"/>
      <c r="AC33" s="1406"/>
      <c r="AD33" s="1406"/>
      <c r="AE33" s="1406"/>
      <c r="AF33" s="728"/>
    </row>
    <row r="34" spans="1:32" ht="23.1" customHeight="1">
      <c r="A34" s="717" t="s">
        <v>350</v>
      </c>
      <c r="B34" s="1394" t="s">
        <v>710</v>
      </c>
      <c r="C34" s="1406"/>
      <c r="D34" s="1406"/>
      <c r="E34" s="1406"/>
      <c r="F34" s="1406"/>
      <c r="G34" s="1406"/>
      <c r="H34" s="1406"/>
      <c r="I34" s="1406"/>
      <c r="J34" s="1406"/>
      <c r="K34" s="1406"/>
      <c r="L34" s="1406"/>
      <c r="M34" s="1406"/>
      <c r="N34" s="1406"/>
      <c r="O34" s="1406"/>
      <c r="P34" s="1406"/>
      <c r="Q34" s="1406"/>
      <c r="R34" s="1406"/>
      <c r="S34" s="1406"/>
      <c r="T34" s="1406"/>
      <c r="U34" s="1406"/>
      <c r="V34" s="1406"/>
      <c r="W34" s="1406"/>
      <c r="X34" s="1406"/>
      <c r="Y34" s="1406"/>
      <c r="Z34" s="1406"/>
      <c r="AA34" s="1406"/>
      <c r="AB34" s="1406"/>
      <c r="AC34" s="1406"/>
      <c r="AD34" s="1406"/>
      <c r="AE34" s="1406"/>
      <c r="AF34" s="728"/>
    </row>
    <row r="35" spans="1:32" ht="27" customHeight="1">
      <c r="A35" s="717" t="s">
        <v>351</v>
      </c>
      <c r="B35" s="1394" t="s">
        <v>928</v>
      </c>
      <c r="C35" s="1406"/>
      <c r="D35" s="1406"/>
      <c r="E35" s="1406"/>
      <c r="F35" s="1406"/>
      <c r="G35" s="1406"/>
      <c r="H35" s="1406"/>
      <c r="I35" s="1406"/>
      <c r="J35" s="1406"/>
      <c r="K35" s="1406"/>
      <c r="L35" s="1406"/>
      <c r="M35" s="1406"/>
      <c r="N35" s="1406"/>
      <c r="O35" s="1406"/>
      <c r="P35" s="1406"/>
      <c r="Q35" s="1406"/>
      <c r="R35" s="1406"/>
      <c r="S35" s="1406"/>
      <c r="T35" s="1406"/>
      <c r="U35" s="1406"/>
      <c r="V35" s="1406"/>
      <c r="W35" s="1406"/>
      <c r="X35" s="1406"/>
      <c r="Y35" s="1406"/>
      <c r="Z35" s="1406"/>
      <c r="AA35" s="1406"/>
      <c r="AB35" s="1406"/>
      <c r="AC35" s="1406"/>
      <c r="AD35" s="1406"/>
      <c r="AE35" s="1406"/>
      <c r="AF35" s="728"/>
    </row>
    <row r="36" spans="1:32" ht="38.25" customHeight="1">
      <c r="A36" s="717" t="s">
        <v>347</v>
      </c>
      <c r="B36" s="1394" t="s">
        <v>930</v>
      </c>
      <c r="C36" s="1406"/>
      <c r="D36" s="1406"/>
      <c r="E36" s="1406"/>
      <c r="F36" s="1406"/>
      <c r="G36" s="1406"/>
      <c r="H36" s="1406"/>
      <c r="I36" s="1406"/>
      <c r="J36" s="1406"/>
      <c r="K36" s="1406"/>
      <c r="L36" s="1406"/>
      <c r="M36" s="1406"/>
      <c r="N36" s="1406"/>
      <c r="O36" s="1406"/>
      <c r="P36" s="1406"/>
      <c r="Q36" s="1406"/>
      <c r="R36" s="1406"/>
      <c r="S36" s="1406"/>
      <c r="T36" s="1406"/>
      <c r="U36" s="1406"/>
      <c r="V36" s="1406"/>
      <c r="W36" s="1406"/>
      <c r="X36" s="1406"/>
      <c r="Y36" s="1406"/>
      <c r="Z36" s="1406"/>
      <c r="AA36" s="1406"/>
      <c r="AB36" s="1406"/>
      <c r="AC36" s="1406"/>
      <c r="AD36" s="1406"/>
      <c r="AE36" s="1406"/>
      <c r="AF36" s="728"/>
    </row>
    <row r="37" spans="1:32" ht="102.75" customHeight="1">
      <c r="A37" s="717" t="s">
        <v>348</v>
      </c>
      <c r="B37" s="1394" t="s">
        <v>966</v>
      </c>
      <c r="C37" s="1406"/>
      <c r="D37" s="1406"/>
      <c r="E37" s="1406"/>
      <c r="F37" s="1406"/>
      <c r="G37" s="1406"/>
      <c r="H37" s="1406"/>
      <c r="I37" s="1406"/>
      <c r="J37" s="1406"/>
      <c r="K37" s="1406"/>
      <c r="L37" s="1406"/>
      <c r="M37" s="1406"/>
      <c r="N37" s="1406"/>
      <c r="O37" s="1406"/>
      <c r="P37" s="1406"/>
      <c r="Q37" s="1406"/>
      <c r="R37" s="1406"/>
      <c r="S37" s="1406"/>
      <c r="T37" s="1406"/>
      <c r="U37" s="1406"/>
      <c r="V37" s="1406"/>
      <c r="W37" s="1406"/>
      <c r="X37" s="1406"/>
      <c r="Y37" s="1406"/>
      <c r="Z37" s="1406"/>
      <c r="AA37" s="1406"/>
      <c r="AB37" s="1406"/>
      <c r="AC37" s="1406"/>
      <c r="AD37" s="1406"/>
      <c r="AE37" s="1406"/>
      <c r="AF37" s="728"/>
    </row>
    <row r="38" spans="1:32" ht="15" customHeight="1">
      <c r="A38" s="717" t="s">
        <v>349</v>
      </c>
      <c r="B38" s="1394" t="s">
        <v>922</v>
      </c>
      <c r="C38" s="1428"/>
      <c r="D38" s="1428"/>
      <c r="E38" s="1428"/>
      <c r="F38" s="1428"/>
      <c r="G38" s="1428"/>
      <c r="H38" s="1428"/>
      <c r="I38" s="1428"/>
      <c r="J38" s="1428"/>
      <c r="K38" s="1428"/>
      <c r="L38" s="1428"/>
      <c r="M38" s="1428"/>
      <c r="N38" s="1428"/>
      <c r="O38" s="1428"/>
      <c r="P38" s="1428"/>
      <c r="Q38" s="1428"/>
      <c r="R38" s="1428"/>
      <c r="S38" s="1428"/>
      <c r="T38" s="1428"/>
      <c r="U38" s="1428"/>
      <c r="V38" s="1428"/>
      <c r="W38" s="1428"/>
      <c r="X38" s="1428"/>
      <c r="Y38" s="1428"/>
      <c r="Z38" s="1428"/>
      <c r="AA38" s="1428"/>
      <c r="AB38" s="1428"/>
      <c r="AC38" s="1428"/>
      <c r="AD38" s="1428"/>
      <c r="AE38" s="1428"/>
      <c r="AF38" s="728"/>
    </row>
    <row r="39" spans="1:32" ht="61.5" customHeight="1">
      <c r="A39" s="717" t="s">
        <v>449</v>
      </c>
      <c r="B39" s="1394" t="s">
        <v>921</v>
      </c>
      <c r="C39" s="1428"/>
      <c r="D39" s="1428"/>
      <c r="E39" s="1428"/>
      <c r="F39" s="1428"/>
      <c r="G39" s="1428"/>
      <c r="H39" s="1428"/>
      <c r="I39" s="1428"/>
      <c r="J39" s="1428"/>
      <c r="K39" s="1428"/>
      <c r="L39" s="1428"/>
      <c r="M39" s="1428"/>
      <c r="N39" s="1428"/>
      <c r="O39" s="1428"/>
      <c r="P39" s="1428"/>
      <c r="Q39" s="1428"/>
      <c r="R39" s="1428"/>
      <c r="S39" s="1428"/>
      <c r="T39" s="1428"/>
      <c r="U39" s="1428"/>
      <c r="V39" s="1428"/>
      <c r="W39" s="1428"/>
      <c r="X39" s="1428"/>
      <c r="Y39" s="1428"/>
      <c r="Z39" s="1428"/>
      <c r="AA39" s="1428"/>
      <c r="AB39" s="1428"/>
      <c r="AC39" s="1428"/>
      <c r="AD39" s="1428"/>
      <c r="AE39" s="1428"/>
      <c r="AF39" s="728"/>
    </row>
    <row r="40" spans="1:32" ht="163.5" customHeight="1">
      <c r="A40" s="717" t="s">
        <v>619</v>
      </c>
      <c r="B40" s="1394" t="s">
        <v>917</v>
      </c>
      <c r="C40" s="1406"/>
      <c r="D40" s="1406"/>
      <c r="E40" s="1406"/>
      <c r="F40" s="1406"/>
      <c r="G40" s="1406"/>
      <c r="H40" s="1406"/>
      <c r="I40" s="1406"/>
      <c r="J40" s="1406"/>
      <c r="K40" s="1406"/>
      <c r="L40" s="1406"/>
      <c r="M40" s="1406"/>
      <c r="N40" s="1406"/>
      <c r="O40" s="1406"/>
      <c r="P40" s="1406"/>
      <c r="Q40" s="1406"/>
      <c r="R40" s="1406"/>
      <c r="S40" s="1406"/>
      <c r="T40" s="1406"/>
      <c r="U40" s="1406"/>
      <c r="V40" s="1406"/>
      <c r="W40" s="1406"/>
      <c r="X40" s="1406"/>
      <c r="Y40" s="1406"/>
      <c r="Z40" s="1406"/>
      <c r="AA40" s="1406"/>
      <c r="AB40" s="1406"/>
      <c r="AC40" s="1406"/>
      <c r="AD40" s="1406"/>
      <c r="AE40" s="1406"/>
      <c r="AF40" s="728"/>
    </row>
    <row r="41" spans="1:32" ht="25.35" customHeight="1">
      <c r="A41" s="717" t="s">
        <v>776</v>
      </c>
      <c r="B41" s="1394" t="s">
        <v>908</v>
      </c>
      <c r="C41" s="1428"/>
      <c r="D41" s="1428"/>
      <c r="E41" s="1428"/>
      <c r="F41" s="1428"/>
      <c r="G41" s="1428"/>
      <c r="H41" s="1428"/>
      <c r="I41" s="1428"/>
      <c r="J41" s="1428"/>
      <c r="K41" s="1428"/>
      <c r="L41" s="1428"/>
      <c r="M41" s="1428"/>
      <c r="N41" s="1428"/>
      <c r="O41" s="1428"/>
      <c r="P41" s="1428"/>
      <c r="Q41" s="1428"/>
      <c r="R41" s="1428"/>
      <c r="S41" s="1428"/>
      <c r="T41" s="1428"/>
      <c r="U41" s="1428"/>
      <c r="V41" s="1428"/>
      <c r="W41" s="1428"/>
      <c r="X41" s="1428"/>
      <c r="Y41" s="1428"/>
      <c r="Z41" s="1428"/>
      <c r="AA41" s="1428"/>
      <c r="AB41" s="1428"/>
      <c r="AC41" s="1428"/>
      <c r="AD41" s="1428"/>
      <c r="AE41" s="1428"/>
      <c r="AF41" s="728"/>
    </row>
    <row r="42" spans="1:32" ht="27" customHeight="1">
      <c r="A42" s="717" t="s">
        <v>775</v>
      </c>
      <c r="B42" s="1394" t="s">
        <v>905</v>
      </c>
      <c r="C42" s="1428"/>
      <c r="D42" s="1428"/>
      <c r="E42" s="1428"/>
      <c r="F42" s="1428"/>
      <c r="G42" s="1428"/>
      <c r="H42" s="1428"/>
      <c r="I42" s="1428"/>
      <c r="J42" s="1428"/>
      <c r="K42" s="1428"/>
      <c r="L42" s="1428"/>
      <c r="M42" s="1428"/>
      <c r="N42" s="1428"/>
      <c r="O42" s="1428"/>
      <c r="P42" s="1428"/>
      <c r="Q42" s="1428"/>
      <c r="R42" s="1428"/>
      <c r="S42" s="1428"/>
      <c r="T42" s="1428"/>
      <c r="U42" s="1428"/>
      <c r="V42" s="1428"/>
      <c r="W42" s="1428"/>
      <c r="X42" s="1428"/>
      <c r="Y42" s="1428"/>
      <c r="Z42" s="1428"/>
      <c r="AA42" s="1428"/>
      <c r="AB42" s="1428"/>
      <c r="AC42" s="1428"/>
      <c r="AD42" s="1428"/>
      <c r="AE42" s="1428"/>
      <c r="AF42" s="728"/>
    </row>
    <row r="43" spans="1:32" ht="15.6" customHeight="1">
      <c r="A43" s="717" t="s">
        <v>774</v>
      </c>
      <c r="B43" s="1394" t="s">
        <v>925</v>
      </c>
      <c r="C43" s="1428"/>
      <c r="D43" s="1428"/>
      <c r="E43" s="1428"/>
      <c r="F43" s="1428"/>
      <c r="G43" s="1428"/>
      <c r="H43" s="1428"/>
      <c r="I43" s="1428"/>
      <c r="J43" s="1428"/>
      <c r="K43" s="1428"/>
      <c r="L43" s="1428"/>
      <c r="M43" s="1428"/>
      <c r="N43" s="1428"/>
      <c r="O43" s="1428"/>
      <c r="P43" s="1428"/>
      <c r="Q43" s="1428"/>
      <c r="R43" s="1428"/>
      <c r="S43" s="1428"/>
      <c r="T43" s="1428"/>
      <c r="U43" s="1428"/>
      <c r="V43" s="1428"/>
      <c r="W43" s="1428"/>
      <c r="X43" s="1428"/>
      <c r="Y43" s="1428"/>
      <c r="Z43" s="1428"/>
      <c r="AA43" s="1428"/>
      <c r="AB43" s="1428"/>
      <c r="AC43" s="1428"/>
      <c r="AD43" s="1428"/>
      <c r="AE43" s="1428"/>
      <c r="AF43" s="728"/>
    </row>
    <row r="44" spans="1:32" ht="15.6" customHeight="1">
      <c r="A44" s="717"/>
      <c r="B44" s="1402" t="s">
        <v>900</v>
      </c>
      <c r="C44" s="1402"/>
      <c r="D44" s="1402"/>
      <c r="E44" s="1402"/>
      <c r="F44" s="1402"/>
      <c r="G44" s="1402"/>
      <c r="H44" s="1402"/>
      <c r="I44" s="1402"/>
      <c r="J44" s="1402"/>
      <c r="K44" s="1402"/>
      <c r="L44" s="1402"/>
      <c r="M44" s="1402"/>
      <c r="N44" s="1402"/>
      <c r="O44" s="1402"/>
      <c r="P44" s="1402"/>
      <c r="Q44" s="1402"/>
      <c r="R44" s="1402"/>
      <c r="S44" s="1402"/>
      <c r="T44" s="1402"/>
      <c r="U44" s="1402"/>
      <c r="V44" s="1402"/>
      <c r="W44" s="1402"/>
      <c r="X44" s="1402"/>
      <c r="Y44" s="1402"/>
      <c r="Z44" s="1402"/>
      <c r="AA44" s="1402"/>
      <c r="AB44" s="1402"/>
      <c r="AC44" s="1402"/>
      <c r="AD44" s="1402"/>
      <c r="AE44" s="1402"/>
      <c r="AF44" s="728"/>
    </row>
    <row r="45" spans="1:32" ht="12.75" customHeight="1">
      <c r="A45" s="717"/>
      <c r="B45" s="1422" t="s">
        <v>981</v>
      </c>
      <c r="C45" s="1422"/>
      <c r="D45" s="1422"/>
      <c r="E45" s="1422"/>
      <c r="F45" s="1422"/>
      <c r="G45" s="1422"/>
      <c r="H45" s="1396" t="str">
        <f>B7</f>
        <v>Stowarzyszenie Rozwoju Gmin „CENTRUM”</v>
      </c>
      <c r="I45" s="1397"/>
      <c r="J45" s="1397"/>
      <c r="K45" s="1397"/>
      <c r="L45" s="1397"/>
      <c r="M45" s="1397"/>
      <c r="N45" s="1397"/>
      <c r="O45" s="1397"/>
      <c r="P45" s="1397"/>
      <c r="Q45" s="1397"/>
      <c r="R45" s="1397"/>
      <c r="S45" s="1397"/>
      <c r="T45" s="1397"/>
      <c r="U45" s="1397"/>
      <c r="V45" s="1397"/>
      <c r="W45" s="1397"/>
      <c r="X45" s="1397"/>
      <c r="Y45" s="1397"/>
      <c r="Z45" s="1397"/>
      <c r="AA45" s="1397"/>
      <c r="AB45" s="1397"/>
      <c r="AC45" s="1397"/>
      <c r="AD45" s="1397"/>
      <c r="AE45" s="754"/>
      <c r="AF45" s="728"/>
    </row>
    <row r="46" spans="1:32" ht="15.6" customHeight="1">
      <c r="A46" s="717"/>
      <c r="B46" s="1429" t="s">
        <v>980</v>
      </c>
      <c r="C46" s="1430"/>
      <c r="D46" s="1430"/>
      <c r="E46" s="1430"/>
      <c r="F46" s="1430"/>
      <c r="G46" s="1430"/>
      <c r="H46" s="1430"/>
      <c r="I46" s="1430"/>
      <c r="J46" s="1430"/>
      <c r="K46" s="1430"/>
      <c r="L46" s="1430"/>
      <c r="M46" s="1430"/>
      <c r="N46" s="1430"/>
      <c r="O46" s="1430"/>
      <c r="P46" s="1430"/>
      <c r="Q46" s="1430"/>
      <c r="R46" s="1430"/>
      <c r="S46" s="1430"/>
      <c r="T46" s="1430"/>
      <c r="U46" s="1430"/>
      <c r="V46" s="1430"/>
      <c r="W46" s="1430"/>
      <c r="X46" s="1430"/>
      <c r="Y46" s="1430"/>
      <c r="Z46" s="1430"/>
      <c r="AA46" s="1430"/>
      <c r="AB46" s="1430"/>
      <c r="AC46" s="1430"/>
      <c r="AD46" s="1430"/>
      <c r="AE46" s="1430"/>
      <c r="AF46" s="728"/>
    </row>
    <row r="47" spans="1:32" ht="2.4500000000000002" customHeight="1">
      <c r="A47" s="760"/>
      <c r="B47" s="726"/>
      <c r="C47" s="730"/>
      <c r="D47" s="730"/>
      <c r="E47" s="730"/>
      <c r="F47" s="730"/>
      <c r="G47" s="730"/>
      <c r="H47" s="730"/>
      <c r="I47" s="730"/>
      <c r="J47" s="730"/>
      <c r="K47" s="730"/>
      <c r="L47" s="730"/>
      <c r="M47" s="730"/>
      <c r="N47" s="730"/>
      <c r="O47" s="730"/>
      <c r="P47" s="730"/>
      <c r="Q47" s="730"/>
      <c r="R47" s="730"/>
      <c r="S47" s="730"/>
      <c r="T47" s="730"/>
      <c r="U47" s="730"/>
      <c r="V47" s="730"/>
      <c r="W47" s="730"/>
      <c r="X47" s="730"/>
      <c r="Y47" s="730"/>
      <c r="Z47" s="730"/>
      <c r="AA47" s="730"/>
      <c r="AB47" s="730"/>
      <c r="AC47" s="730"/>
      <c r="AD47" s="730"/>
      <c r="AE47" s="730"/>
      <c r="AF47" s="617"/>
    </row>
    <row r="48" spans="1:32" ht="13.35" hidden="1" customHeight="1">
      <c r="A48" s="761"/>
      <c r="B48" s="1426"/>
      <c r="C48" s="1427"/>
      <c r="D48" s="1427"/>
      <c r="E48" s="1427"/>
      <c r="F48" s="1427"/>
      <c r="G48" s="1427"/>
      <c r="H48" s="1427"/>
      <c r="I48" s="1427"/>
      <c r="J48" s="1427"/>
      <c r="K48" s="1427"/>
      <c r="L48" s="1427"/>
      <c r="M48" s="1427"/>
      <c r="N48" s="1427"/>
      <c r="O48" s="1427"/>
      <c r="P48" s="1427"/>
      <c r="Q48" s="1427"/>
      <c r="R48" s="1427"/>
      <c r="S48" s="1427"/>
      <c r="T48" s="1427"/>
      <c r="U48" s="1427"/>
      <c r="V48" s="1427"/>
      <c r="W48" s="1427"/>
      <c r="X48" s="1427"/>
      <c r="Y48" s="1427"/>
      <c r="Z48" s="1427"/>
      <c r="AA48" s="1427"/>
      <c r="AB48" s="1427"/>
      <c r="AC48" s="1427"/>
      <c r="AD48" s="1427"/>
      <c r="AE48" s="1427"/>
      <c r="AF48" s="618"/>
    </row>
    <row r="49" spans="1:32" ht="40.35" customHeight="1">
      <c r="A49" s="762"/>
      <c r="B49" s="763"/>
      <c r="C49" s="763"/>
      <c r="D49" s="763"/>
      <c r="E49" s="763"/>
      <c r="F49" s="763"/>
      <c r="G49" s="764"/>
      <c r="H49" s="764"/>
      <c r="I49" s="764"/>
      <c r="J49" s="764"/>
      <c r="K49" s="764"/>
      <c r="L49" s="764"/>
      <c r="M49" s="764"/>
      <c r="N49" s="764"/>
      <c r="O49" s="764"/>
      <c r="P49" s="765"/>
      <c r="Q49" s="765"/>
      <c r="R49" s="765"/>
      <c r="S49" s="765"/>
      <c r="T49" s="765"/>
      <c r="U49" s="765"/>
      <c r="V49" s="765"/>
      <c r="W49" s="765"/>
      <c r="X49" s="765"/>
      <c r="Y49" s="765"/>
      <c r="Z49" s="765"/>
      <c r="AA49" s="765"/>
      <c r="AB49" s="765"/>
      <c r="AC49" s="765"/>
      <c r="AD49" s="765"/>
      <c r="AE49" s="765"/>
      <c r="AF49" s="765"/>
    </row>
    <row r="50" spans="1:32">
      <c r="A50" s="601"/>
      <c r="B50" s="610"/>
      <c r="C50" s="610"/>
      <c r="D50" s="610"/>
      <c r="E50" s="610"/>
      <c r="F50" s="610"/>
      <c r="G50" s="610"/>
      <c r="H50" s="610"/>
      <c r="I50" s="610"/>
      <c r="J50" s="610"/>
      <c r="K50" s="610"/>
      <c r="L50" s="610"/>
      <c r="M50" s="610"/>
      <c r="N50" s="610"/>
      <c r="O50" s="610"/>
      <c r="P50" s="610"/>
      <c r="Q50" s="610"/>
      <c r="R50" s="610"/>
      <c r="S50" s="610"/>
      <c r="T50" s="610"/>
      <c r="U50" s="610"/>
      <c r="V50" s="610"/>
      <c r="W50" s="610"/>
      <c r="X50" s="610"/>
      <c r="Y50" s="610"/>
      <c r="Z50" s="610"/>
      <c r="AA50" s="610"/>
      <c r="AB50" s="610"/>
      <c r="AC50" s="610"/>
      <c r="AD50" s="610"/>
      <c r="AE50" s="610"/>
      <c r="AF50" s="610"/>
    </row>
    <row r="51" spans="1:32">
      <c r="A51" s="601"/>
      <c r="B51" s="610"/>
      <c r="C51" s="610"/>
      <c r="D51" s="610"/>
      <c r="E51" s="610"/>
      <c r="F51" s="610"/>
      <c r="G51" s="610"/>
      <c r="H51" s="610"/>
      <c r="I51" s="610"/>
      <c r="J51" s="610"/>
      <c r="K51" s="610"/>
      <c r="L51" s="610"/>
      <c r="M51" s="610"/>
      <c r="N51" s="610"/>
      <c r="O51" s="610"/>
      <c r="P51" s="610"/>
      <c r="Q51" s="610"/>
      <c r="R51" s="610"/>
      <c r="S51" s="610"/>
      <c r="T51" s="610"/>
      <c r="U51" s="610"/>
      <c r="V51" s="610"/>
      <c r="W51" s="610"/>
      <c r="X51" s="610"/>
      <c r="Y51" s="610"/>
      <c r="Z51" s="610"/>
      <c r="AA51" s="610"/>
      <c r="AB51" s="610"/>
      <c r="AC51" s="610"/>
      <c r="AD51" s="610"/>
      <c r="AE51" s="610"/>
      <c r="AF51" s="610"/>
    </row>
  </sheetData>
  <mergeCells count="52">
    <mergeCell ref="B7:M7"/>
    <mergeCell ref="N7:S7"/>
    <mergeCell ref="T7:AE7"/>
    <mergeCell ref="B9:M9"/>
    <mergeCell ref="N9:V9"/>
    <mergeCell ref="W9:AE9"/>
    <mergeCell ref="A1:AF1"/>
    <mergeCell ref="B3:AF3"/>
    <mergeCell ref="B4:AE4"/>
    <mergeCell ref="B5:AE5"/>
    <mergeCell ref="B20:AE20"/>
    <mergeCell ref="B6:AE6"/>
    <mergeCell ref="B8:AE8"/>
    <mergeCell ref="B10:AE10"/>
    <mergeCell ref="B11:AE11"/>
    <mergeCell ref="B13:AE13"/>
    <mergeCell ref="B14:AE14"/>
    <mergeCell ref="B12:AE12"/>
    <mergeCell ref="B15:AE15"/>
    <mergeCell ref="B16:AE16"/>
    <mergeCell ref="B17:AE17"/>
    <mergeCell ref="B18:AE18"/>
    <mergeCell ref="B19:AE19"/>
    <mergeCell ref="B34:AE34"/>
    <mergeCell ref="B21:AE21"/>
    <mergeCell ref="B22:AE22"/>
    <mergeCell ref="B23:AE23"/>
    <mergeCell ref="B24:AE24"/>
    <mergeCell ref="B26:AE26"/>
    <mergeCell ref="B27:AE27"/>
    <mergeCell ref="B25:AE25"/>
    <mergeCell ref="B28:AE28"/>
    <mergeCell ref="B29:AE29"/>
    <mergeCell ref="B30:AE30"/>
    <mergeCell ref="B32:AE32"/>
    <mergeCell ref="B33:AE33"/>
    <mergeCell ref="B45:G45"/>
    <mergeCell ref="H45:AD45"/>
    <mergeCell ref="B31:G31"/>
    <mergeCell ref="H31:AE31"/>
    <mergeCell ref="B48:AE48"/>
    <mergeCell ref="B44:AE44"/>
    <mergeCell ref="B35:AE35"/>
    <mergeCell ref="B36:AE36"/>
    <mergeCell ref="B37:AE37"/>
    <mergeCell ref="B38:AE38"/>
    <mergeCell ref="B39:AE39"/>
    <mergeCell ref="B40:AE40"/>
    <mergeCell ref="B41:AE41"/>
    <mergeCell ref="B42:AE42"/>
    <mergeCell ref="B43:AE43"/>
    <mergeCell ref="B46:AE46"/>
  </mergeCells>
  <pageMargins left="0.7" right="0.7" top="0.75" bottom="0.75" header="0.3" footer="0.3"/>
  <pageSetup paperSize="9" scale="78" orientation="portrait" r:id="rId1"/>
  <rowBreaks count="1" manualBreakCount="1">
    <brk id="26" max="31" man="1"/>
  </rowBreaks>
  <colBreaks count="1" manualBreakCount="1">
    <brk id="3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0"/>
  <sheetViews>
    <sheetView showGridLines="0" view="pageBreakPreview" zoomScale="115" zoomScaleNormal="100" zoomScaleSheetLayoutView="115" workbookViewId="0">
      <selection activeCell="B80" sqref="B80:AE80"/>
    </sheetView>
  </sheetViews>
  <sheetFormatPr defaultColWidth="9.140625" defaultRowHeight="12.75"/>
  <cols>
    <col min="1" max="1" width="3.42578125" style="767" customWidth="1"/>
    <col min="2" max="20" width="3" style="767" customWidth="1"/>
    <col min="21" max="31" width="3.85546875" style="767" customWidth="1"/>
    <col min="32" max="32" width="3.42578125" style="767" customWidth="1"/>
    <col min="33" max="16384" width="9.140625" style="753"/>
  </cols>
  <sheetData>
    <row r="1" spans="1:35" ht="5.25" customHeight="1">
      <c r="A1" s="768"/>
      <c r="B1" s="769"/>
      <c r="C1" s="769"/>
      <c r="D1" s="769"/>
      <c r="E1" s="769"/>
      <c r="F1" s="769"/>
      <c r="G1" s="769"/>
      <c r="H1" s="769"/>
      <c r="I1" s="769"/>
      <c r="J1" s="769"/>
      <c r="K1" s="769"/>
      <c r="L1" s="769"/>
      <c r="M1" s="769"/>
      <c r="N1" s="769"/>
      <c r="O1" s="769"/>
      <c r="P1" s="769"/>
      <c r="Q1" s="769"/>
      <c r="R1" s="769"/>
      <c r="S1" s="769"/>
      <c r="T1" s="769"/>
      <c r="U1" s="769"/>
      <c r="V1" s="769"/>
      <c r="W1" s="769"/>
      <c r="X1" s="769"/>
      <c r="Y1" s="769"/>
      <c r="Z1" s="769"/>
      <c r="AA1" s="769"/>
      <c r="AB1" s="769"/>
      <c r="AC1" s="769"/>
      <c r="AD1" s="769"/>
      <c r="AE1" s="769"/>
      <c r="AF1" s="770"/>
      <c r="AG1" s="771"/>
      <c r="AH1" s="771"/>
      <c r="AI1" s="771"/>
    </row>
    <row r="2" spans="1:35" ht="15.75" customHeight="1">
      <c r="A2" s="1475"/>
      <c r="B2" s="1476"/>
      <c r="C2" s="1476"/>
      <c r="D2" s="1476"/>
      <c r="E2" s="1476"/>
      <c r="F2" s="1476"/>
      <c r="G2" s="1476"/>
      <c r="H2" s="1476"/>
      <c r="I2" s="1476"/>
      <c r="J2" s="1476"/>
      <c r="K2" s="1476"/>
      <c r="L2" s="1476"/>
      <c r="M2" s="1476"/>
      <c r="N2" s="1476"/>
      <c r="O2" s="1476"/>
      <c r="P2" s="1476"/>
      <c r="Q2" s="1476"/>
      <c r="R2" s="1476"/>
      <c r="S2" s="1476"/>
      <c r="T2" s="1476"/>
      <c r="U2" s="1476"/>
      <c r="V2" s="1476"/>
      <c r="W2" s="1476"/>
      <c r="X2" s="772"/>
      <c r="Y2" s="772"/>
      <c r="Z2" s="772"/>
      <c r="AA2" s="1477" t="s">
        <v>436</v>
      </c>
      <c r="AB2" s="1478"/>
      <c r="AC2" s="1478"/>
      <c r="AD2" s="1478"/>
      <c r="AE2" s="1479"/>
      <c r="AF2" s="773"/>
      <c r="AG2" s="774"/>
      <c r="AH2" s="774"/>
      <c r="AI2" s="775"/>
    </row>
    <row r="3" spans="1:35" ht="4.5" customHeight="1">
      <c r="A3" s="776"/>
      <c r="B3" s="777"/>
      <c r="C3" s="777"/>
      <c r="D3" s="777"/>
      <c r="E3" s="777"/>
      <c r="F3" s="777"/>
      <c r="G3" s="777"/>
      <c r="H3" s="777"/>
      <c r="I3" s="777"/>
      <c r="J3" s="777"/>
      <c r="K3" s="777"/>
      <c r="L3" s="777"/>
      <c r="M3" s="777"/>
      <c r="N3" s="777"/>
      <c r="O3" s="777"/>
      <c r="P3" s="777"/>
      <c r="Q3" s="777"/>
      <c r="R3" s="777"/>
      <c r="S3" s="777"/>
      <c r="T3" s="777"/>
      <c r="U3" s="777"/>
      <c r="V3" s="777"/>
      <c r="W3" s="777"/>
      <c r="X3" s="777"/>
      <c r="Y3" s="777"/>
      <c r="Z3" s="777"/>
      <c r="AA3" s="777"/>
      <c r="AB3" s="777"/>
      <c r="AC3" s="777"/>
      <c r="AD3" s="777"/>
      <c r="AE3" s="777"/>
      <c r="AF3" s="778"/>
      <c r="AG3" s="774"/>
      <c r="AH3" s="774"/>
      <c r="AI3" s="779"/>
    </row>
    <row r="4" spans="1:35" ht="57.6" customHeight="1">
      <c r="A4" s="1480" t="s">
        <v>672</v>
      </c>
      <c r="B4" s="1481"/>
      <c r="C4" s="1481"/>
      <c r="D4" s="1481"/>
      <c r="E4" s="1481"/>
      <c r="F4" s="1481"/>
      <c r="G4" s="1481"/>
      <c r="H4" s="1481"/>
      <c r="I4" s="1481"/>
      <c r="J4" s="1481"/>
      <c r="K4" s="1481"/>
      <c r="L4" s="1481"/>
      <c r="M4" s="1481"/>
      <c r="N4" s="1481"/>
      <c r="O4" s="1481"/>
      <c r="P4" s="1481"/>
      <c r="Q4" s="1481"/>
      <c r="R4" s="1481"/>
      <c r="S4" s="1481"/>
      <c r="T4" s="1481"/>
      <c r="U4" s="1481"/>
      <c r="V4" s="1481"/>
      <c r="W4" s="1481"/>
      <c r="X4" s="1481"/>
      <c r="Y4" s="1481"/>
      <c r="Z4" s="1481"/>
      <c r="AA4" s="1481"/>
      <c r="AB4" s="1481"/>
      <c r="AC4" s="1481"/>
      <c r="AD4" s="1481"/>
      <c r="AE4" s="1481"/>
      <c r="AF4" s="1482"/>
      <c r="AG4" s="780"/>
      <c r="AH4" s="780"/>
      <c r="AI4" s="781"/>
    </row>
    <row r="5" spans="1:35" ht="6.75" customHeight="1">
      <c r="A5" s="782"/>
      <c r="B5" s="783"/>
      <c r="C5" s="784"/>
      <c r="D5" s="784"/>
      <c r="E5" s="784"/>
      <c r="F5" s="784"/>
      <c r="G5" s="784"/>
      <c r="H5" s="784"/>
      <c r="I5" s="784"/>
      <c r="J5" s="784"/>
      <c r="K5" s="784"/>
      <c r="L5" s="784"/>
      <c r="M5" s="784"/>
      <c r="N5" s="784"/>
      <c r="O5" s="784"/>
      <c r="P5" s="784"/>
      <c r="Q5" s="784"/>
      <c r="R5" s="784"/>
      <c r="S5" s="784"/>
      <c r="T5" s="784"/>
      <c r="U5" s="784"/>
      <c r="V5" s="784"/>
      <c r="W5" s="784"/>
      <c r="X5" s="784"/>
      <c r="Y5" s="784"/>
      <c r="Z5" s="784"/>
      <c r="AA5" s="784"/>
      <c r="AB5" s="784"/>
      <c r="AC5" s="784"/>
      <c r="AD5" s="784"/>
      <c r="AE5" s="784"/>
      <c r="AF5" s="785"/>
      <c r="AG5" s="780"/>
      <c r="AH5" s="780"/>
      <c r="AI5" s="779"/>
    </row>
    <row r="6" spans="1:35" ht="6.6" hidden="1" customHeight="1">
      <c r="A6" s="786"/>
      <c r="B6" s="627"/>
      <c r="C6" s="627"/>
      <c r="D6" s="627"/>
      <c r="E6" s="627"/>
      <c r="F6" s="627"/>
      <c r="G6" s="627"/>
      <c r="H6" s="627"/>
      <c r="I6" s="627"/>
      <c r="J6" s="627"/>
      <c r="K6" s="627"/>
      <c r="L6" s="627"/>
      <c r="M6" s="627"/>
      <c r="N6" s="627"/>
      <c r="O6" s="627"/>
      <c r="P6" s="627"/>
      <c r="Q6" s="627"/>
      <c r="R6" s="627"/>
      <c r="S6" s="627"/>
      <c r="T6" s="627"/>
      <c r="U6" s="627"/>
      <c r="V6" s="627"/>
      <c r="W6" s="627"/>
      <c r="X6" s="627"/>
      <c r="Y6" s="627"/>
      <c r="Z6" s="627"/>
      <c r="AA6" s="627"/>
      <c r="AB6" s="627"/>
      <c r="AC6" s="627"/>
      <c r="AD6" s="627"/>
      <c r="AE6" s="627"/>
      <c r="AF6" s="662"/>
      <c r="AG6" s="787"/>
      <c r="AH6" s="788"/>
    </row>
    <row r="7" spans="1:35" ht="48" customHeight="1">
      <c r="A7" s="789"/>
      <c r="B7" s="1483"/>
      <c r="C7" s="1484"/>
      <c r="D7" s="1484"/>
      <c r="E7" s="1484"/>
      <c r="F7" s="1484"/>
      <c r="G7" s="1484"/>
      <c r="H7" s="1484"/>
      <c r="I7" s="1484"/>
      <c r="J7" s="1484"/>
      <c r="K7" s="1484"/>
      <c r="L7" s="1484"/>
      <c r="M7" s="1484"/>
      <c r="N7" s="1484"/>
      <c r="O7" s="1484"/>
      <c r="P7" s="1484"/>
      <c r="Q7" s="1484"/>
      <c r="R7" s="1484"/>
      <c r="S7" s="1484"/>
      <c r="T7" s="1484"/>
      <c r="U7" s="1485"/>
      <c r="V7" s="790"/>
      <c r="W7" s="790"/>
      <c r="X7" s="790"/>
      <c r="Y7" s="790"/>
      <c r="Z7" s="790"/>
      <c r="AA7" s="790"/>
      <c r="AB7" s="790"/>
      <c r="AC7" s="790"/>
      <c r="AD7" s="790"/>
      <c r="AE7" s="791"/>
      <c r="AF7" s="792"/>
    </row>
    <row r="8" spans="1:35" ht="15" customHeight="1">
      <c r="A8" s="789"/>
      <c r="B8" s="1486"/>
      <c r="C8" s="1487"/>
      <c r="D8" s="1487"/>
      <c r="E8" s="1487"/>
      <c r="F8" s="1487"/>
      <c r="G8" s="1487"/>
      <c r="H8" s="1487"/>
      <c r="I8" s="1487"/>
      <c r="J8" s="1487"/>
      <c r="K8" s="1487"/>
      <c r="L8" s="1487"/>
      <c r="M8" s="1487"/>
      <c r="N8" s="1487"/>
      <c r="O8" s="1487"/>
      <c r="P8" s="1487"/>
      <c r="Q8" s="1487"/>
      <c r="R8" s="1487"/>
      <c r="S8" s="1487"/>
      <c r="T8" s="1487"/>
      <c r="U8" s="1488"/>
      <c r="V8" s="790"/>
      <c r="W8" s="790"/>
      <c r="X8" s="790"/>
      <c r="Y8" s="790"/>
      <c r="Z8" s="790"/>
      <c r="AA8" s="790"/>
      <c r="AB8" s="790"/>
      <c r="AC8" s="790"/>
      <c r="AD8" s="790"/>
      <c r="AE8" s="791"/>
      <c r="AF8" s="792"/>
    </row>
    <row r="9" spans="1:35" ht="24" customHeight="1">
      <c r="A9" s="789"/>
      <c r="B9" s="1489" t="s">
        <v>894</v>
      </c>
      <c r="C9" s="1489"/>
      <c r="D9" s="1489"/>
      <c r="E9" s="1489"/>
      <c r="F9" s="1489"/>
      <c r="G9" s="1489"/>
      <c r="H9" s="1489"/>
      <c r="I9" s="1489"/>
      <c r="J9" s="1489"/>
      <c r="K9" s="1489"/>
      <c r="L9" s="1489"/>
      <c r="M9" s="1489"/>
      <c r="N9" s="1489"/>
      <c r="O9" s="1489"/>
      <c r="P9" s="1489"/>
      <c r="Q9" s="1489"/>
      <c r="R9" s="1489"/>
      <c r="S9" s="1489"/>
      <c r="T9" s="1490"/>
      <c r="U9" s="1490"/>
      <c r="V9" s="790"/>
      <c r="W9" s="790"/>
      <c r="X9" s="790"/>
      <c r="Y9" s="790"/>
      <c r="Z9" s="790"/>
      <c r="AA9" s="790"/>
      <c r="AB9" s="790"/>
      <c r="AC9" s="790"/>
      <c r="AD9" s="790"/>
      <c r="AE9" s="791"/>
      <c r="AF9" s="792"/>
    </row>
    <row r="10" spans="1:35" ht="3.6" hidden="1" customHeight="1">
      <c r="A10" s="789"/>
      <c r="B10" s="793"/>
      <c r="C10" s="793"/>
      <c r="D10" s="793"/>
      <c r="E10" s="793"/>
      <c r="F10" s="793"/>
      <c r="G10" s="793"/>
      <c r="H10" s="793"/>
      <c r="I10" s="793"/>
      <c r="J10" s="793"/>
      <c r="K10" s="793"/>
      <c r="L10" s="793"/>
      <c r="M10" s="793"/>
      <c r="N10" s="793"/>
      <c r="O10" s="793"/>
      <c r="P10" s="793"/>
      <c r="Q10" s="793"/>
      <c r="R10" s="793"/>
      <c r="S10" s="793"/>
      <c r="T10" s="794"/>
      <c r="U10" s="794"/>
      <c r="V10" s="790"/>
      <c r="W10" s="790"/>
      <c r="X10" s="790"/>
      <c r="Y10" s="790"/>
      <c r="Z10" s="790"/>
      <c r="AA10" s="790"/>
      <c r="AB10" s="790"/>
      <c r="AC10" s="790"/>
      <c r="AD10" s="790"/>
      <c r="AE10" s="791"/>
      <c r="AF10" s="792"/>
    </row>
    <row r="11" spans="1:35" ht="12.75" customHeight="1">
      <c r="A11" s="789"/>
      <c r="B11" s="1491" t="s">
        <v>178</v>
      </c>
      <c r="C11" s="1491"/>
      <c r="D11" s="1491"/>
      <c r="E11" s="1491"/>
      <c r="F11" s="1491"/>
      <c r="G11" s="1491"/>
      <c r="H11" s="1491"/>
      <c r="I11" s="1491"/>
      <c r="J11" s="1491"/>
      <c r="K11" s="1491"/>
      <c r="L11" s="1491"/>
      <c r="M11" s="1491"/>
      <c r="N11" s="1491"/>
      <c r="O11" s="1491"/>
      <c r="P11" s="1491"/>
      <c r="Q11" s="1491"/>
      <c r="R11" s="1491"/>
      <c r="S11" s="1491"/>
      <c r="T11" s="1491"/>
      <c r="U11" s="1491"/>
      <c r="V11" s="1491"/>
      <c r="W11" s="1491"/>
      <c r="X11" s="1491"/>
      <c r="Y11" s="1491"/>
      <c r="Z11" s="1491"/>
      <c r="AA11" s="1491"/>
      <c r="AB11" s="1491"/>
      <c r="AC11" s="1491"/>
      <c r="AD11" s="1491"/>
      <c r="AE11" s="1491"/>
      <c r="AF11" s="795"/>
    </row>
    <row r="12" spans="1:35" ht="10.35" customHeight="1">
      <c r="A12" s="789"/>
      <c r="B12" s="1491"/>
      <c r="C12" s="1491"/>
      <c r="D12" s="1491"/>
      <c r="E12" s="1491"/>
      <c r="F12" s="1491"/>
      <c r="G12" s="1491"/>
      <c r="H12" s="1491"/>
      <c r="I12" s="1491"/>
      <c r="J12" s="1491"/>
      <c r="K12" s="1491"/>
      <c r="L12" s="1491"/>
      <c r="M12" s="1491"/>
      <c r="N12" s="1491"/>
      <c r="O12" s="1491"/>
      <c r="P12" s="1491"/>
      <c r="Q12" s="1491"/>
      <c r="R12" s="1491"/>
      <c r="S12" s="1491"/>
      <c r="T12" s="1491"/>
      <c r="U12" s="1491"/>
      <c r="V12" s="1491"/>
      <c r="W12" s="1491"/>
      <c r="X12" s="1491"/>
      <c r="Y12" s="1491"/>
      <c r="Z12" s="1491"/>
      <c r="AA12" s="1491"/>
      <c r="AB12" s="1491"/>
      <c r="AC12" s="1491"/>
      <c r="AD12" s="1491"/>
      <c r="AE12" s="1491"/>
      <c r="AF12" s="795"/>
    </row>
    <row r="13" spans="1:35" ht="0.6" customHeight="1">
      <c r="A13" s="786"/>
      <c r="B13" s="796"/>
      <c r="C13" s="796"/>
      <c r="D13" s="796"/>
      <c r="E13" s="796"/>
      <c r="F13" s="796"/>
      <c r="G13" s="796"/>
      <c r="H13" s="796"/>
      <c r="I13" s="796"/>
      <c r="J13" s="796"/>
      <c r="K13" s="796"/>
      <c r="L13" s="796"/>
      <c r="M13" s="796"/>
      <c r="N13" s="796"/>
      <c r="O13" s="796"/>
      <c r="P13" s="796"/>
      <c r="Q13" s="796"/>
      <c r="R13" s="796"/>
      <c r="S13" s="796"/>
      <c r="T13" s="796"/>
      <c r="U13" s="796"/>
      <c r="V13" s="796"/>
      <c r="W13" s="796"/>
      <c r="X13" s="796"/>
      <c r="Y13" s="796"/>
      <c r="Z13" s="796"/>
      <c r="AA13" s="796"/>
      <c r="AB13" s="796"/>
      <c r="AC13" s="796"/>
      <c r="AD13" s="796"/>
      <c r="AE13" s="796"/>
      <c r="AF13" s="797"/>
    </row>
    <row r="14" spans="1:35" ht="15">
      <c r="A14" s="786"/>
      <c r="B14" s="1492" t="s">
        <v>888</v>
      </c>
      <c r="C14" s="1492"/>
      <c r="D14" s="1492"/>
      <c r="E14" s="1492"/>
      <c r="F14" s="1492"/>
      <c r="G14" s="1492"/>
      <c r="H14" s="1492"/>
      <c r="I14" s="1492"/>
      <c r="J14" s="1492"/>
      <c r="K14" s="1492"/>
      <c r="L14" s="1492"/>
      <c r="M14" s="1492"/>
      <c r="N14" s="1492"/>
      <c r="O14" s="1492"/>
      <c r="P14" s="1492"/>
      <c r="Q14" s="1492"/>
      <c r="R14" s="1492"/>
      <c r="S14" s="1492"/>
      <c r="T14" s="1492"/>
      <c r="U14" s="1492"/>
      <c r="V14" s="1492"/>
      <c r="W14" s="1492"/>
      <c r="X14" s="1492"/>
      <c r="Y14" s="1492"/>
      <c r="Z14" s="1492"/>
      <c r="AA14" s="1492"/>
      <c r="AB14" s="1492"/>
      <c r="AC14" s="1492"/>
      <c r="AD14" s="1492"/>
      <c r="AE14" s="1492"/>
      <c r="AF14" s="798"/>
    </row>
    <row r="15" spans="1:35" ht="36" customHeight="1">
      <c r="A15" s="786"/>
      <c r="B15" s="1483" t="s">
        <v>181</v>
      </c>
      <c r="C15" s="1484"/>
      <c r="D15" s="1484"/>
      <c r="E15" s="1484"/>
      <c r="F15" s="1484"/>
      <c r="G15" s="1484"/>
      <c r="H15" s="1484"/>
      <c r="I15" s="1484"/>
      <c r="J15" s="1484"/>
      <c r="K15" s="1484"/>
      <c r="L15" s="1484"/>
      <c r="M15" s="1484"/>
      <c r="N15" s="1484"/>
      <c r="O15" s="1484"/>
      <c r="P15" s="1484"/>
      <c r="Q15" s="1484"/>
      <c r="R15" s="1484"/>
      <c r="S15" s="1484"/>
      <c r="T15" s="1484"/>
      <c r="U15" s="1484"/>
      <c r="V15" s="1484"/>
      <c r="W15" s="1484"/>
      <c r="X15" s="1484"/>
      <c r="Y15" s="1484"/>
      <c r="Z15" s="1484"/>
      <c r="AA15" s="1484"/>
      <c r="AB15" s="1484"/>
      <c r="AC15" s="1484"/>
      <c r="AD15" s="1484"/>
      <c r="AE15" s="1485"/>
      <c r="AF15" s="799"/>
    </row>
    <row r="16" spans="1:35" ht="18" customHeight="1">
      <c r="A16" s="786"/>
      <c r="B16" s="1486"/>
      <c r="C16" s="1487"/>
      <c r="D16" s="1487"/>
      <c r="E16" s="1487"/>
      <c r="F16" s="1487"/>
      <c r="G16" s="1487"/>
      <c r="H16" s="1487"/>
      <c r="I16" s="1487"/>
      <c r="J16" s="1487"/>
      <c r="K16" s="1487"/>
      <c r="L16" s="1487"/>
      <c r="M16" s="1487"/>
      <c r="N16" s="1487"/>
      <c r="O16" s="1487"/>
      <c r="P16" s="1487"/>
      <c r="Q16" s="1487"/>
      <c r="R16" s="1487"/>
      <c r="S16" s="1487"/>
      <c r="T16" s="1487"/>
      <c r="U16" s="1487"/>
      <c r="V16" s="1487"/>
      <c r="W16" s="1487"/>
      <c r="X16" s="1487"/>
      <c r="Y16" s="1487"/>
      <c r="Z16" s="1487"/>
      <c r="AA16" s="1487"/>
      <c r="AB16" s="1487"/>
      <c r="AC16" s="1487"/>
      <c r="AD16" s="1487"/>
      <c r="AE16" s="1488"/>
      <c r="AF16" s="799"/>
    </row>
    <row r="17" spans="1:32">
      <c r="A17" s="786"/>
      <c r="B17" s="1493" t="s">
        <v>179</v>
      </c>
      <c r="C17" s="1493"/>
      <c r="D17" s="1493"/>
      <c r="E17" s="1493"/>
      <c r="F17" s="1493"/>
      <c r="G17" s="1493"/>
      <c r="H17" s="1493"/>
      <c r="I17" s="1493"/>
      <c r="J17" s="1493"/>
      <c r="K17" s="1493"/>
      <c r="L17" s="1493"/>
      <c r="M17" s="1493"/>
      <c r="N17" s="1493"/>
      <c r="O17" s="1493"/>
      <c r="P17" s="1493"/>
      <c r="Q17" s="1493"/>
      <c r="R17" s="1493"/>
      <c r="S17" s="1493"/>
      <c r="T17" s="1493"/>
      <c r="U17" s="1493"/>
      <c r="V17" s="1493"/>
      <c r="W17" s="1493"/>
      <c r="X17" s="1493"/>
      <c r="Y17" s="1493"/>
      <c r="Z17" s="1493"/>
      <c r="AA17" s="1493"/>
      <c r="AB17" s="1493"/>
      <c r="AC17" s="1493"/>
      <c r="AD17" s="1493"/>
      <c r="AE17" s="1493"/>
      <c r="AF17" s="798"/>
    </row>
    <row r="18" spans="1:32" ht="2.1" customHeight="1">
      <c r="A18" s="786"/>
      <c r="B18" s="800"/>
      <c r="C18" s="800"/>
      <c r="D18" s="800"/>
      <c r="E18" s="800"/>
      <c r="F18" s="800"/>
      <c r="G18" s="800"/>
      <c r="H18" s="800"/>
      <c r="I18" s="800"/>
      <c r="J18" s="800"/>
      <c r="K18" s="800"/>
      <c r="L18" s="800"/>
      <c r="M18" s="800"/>
      <c r="N18" s="800"/>
      <c r="O18" s="800"/>
      <c r="P18" s="800"/>
      <c r="Q18" s="800"/>
      <c r="R18" s="800"/>
      <c r="S18" s="800"/>
      <c r="T18" s="800"/>
      <c r="U18" s="800"/>
      <c r="V18" s="800"/>
      <c r="W18" s="800"/>
      <c r="X18" s="800"/>
      <c r="Y18" s="800"/>
      <c r="Z18" s="800"/>
      <c r="AA18" s="800"/>
      <c r="AB18" s="800"/>
      <c r="AC18" s="800"/>
      <c r="AD18" s="800"/>
      <c r="AE18" s="800"/>
      <c r="AF18" s="798"/>
    </row>
    <row r="19" spans="1:32" ht="15" customHeight="1">
      <c r="A19" s="786"/>
      <c r="B19" s="1451" t="s">
        <v>143</v>
      </c>
      <c r="C19" s="1494"/>
      <c r="D19" s="1494"/>
      <c r="E19" s="1494"/>
      <c r="F19" s="1494"/>
      <c r="G19" s="1494"/>
      <c r="H19" s="1494"/>
      <c r="I19" s="1494"/>
      <c r="J19" s="1494"/>
      <c r="K19" s="1494"/>
      <c r="L19" s="1494"/>
      <c r="M19" s="1494"/>
      <c r="N19" s="1494"/>
      <c r="O19" s="1494"/>
      <c r="P19" s="1494"/>
      <c r="Q19" s="1494"/>
      <c r="R19" s="1494"/>
      <c r="S19" s="1494"/>
      <c r="T19" s="1494"/>
      <c r="U19" s="1494"/>
      <c r="V19" s="1494"/>
      <c r="W19" s="1494"/>
      <c r="X19" s="1494"/>
      <c r="Y19" s="1494"/>
      <c r="Z19" s="1494"/>
      <c r="AA19" s="1494"/>
      <c r="AB19" s="1494"/>
      <c r="AC19" s="1494"/>
      <c r="AD19" s="784"/>
      <c r="AE19" s="784"/>
      <c r="AF19" s="785"/>
    </row>
    <row r="20" spans="1:32" ht="36" customHeight="1">
      <c r="A20" s="786"/>
      <c r="B20" s="1452" t="str">
        <f>IF([5]B_I_II!B47="","",[5]B_I_II!B47)</f>
        <v/>
      </c>
      <c r="C20" s="1453"/>
      <c r="D20" s="1453"/>
      <c r="E20" s="1453"/>
      <c r="F20" s="1453"/>
      <c r="G20" s="1453"/>
      <c r="H20" s="1453"/>
      <c r="I20" s="1453"/>
      <c r="J20" s="1453"/>
      <c r="K20" s="1453"/>
      <c r="L20" s="1453"/>
      <c r="M20" s="1453"/>
      <c r="N20" s="1453"/>
      <c r="O20" s="1453"/>
      <c r="P20" s="1453"/>
      <c r="Q20" s="1453"/>
      <c r="R20" s="1453"/>
      <c r="S20" s="1453"/>
      <c r="T20" s="1453"/>
      <c r="U20" s="1453"/>
      <c r="V20" s="1453"/>
      <c r="W20" s="1453"/>
      <c r="X20" s="1453"/>
      <c r="Y20" s="1453"/>
      <c r="Z20" s="1453"/>
      <c r="AA20" s="1453"/>
      <c r="AB20" s="1453"/>
      <c r="AC20" s="1453"/>
      <c r="AD20" s="1453"/>
      <c r="AE20" s="1454"/>
      <c r="AF20" s="801"/>
    </row>
    <row r="21" spans="1:32" ht="15" customHeight="1">
      <c r="A21" s="786"/>
      <c r="B21" s="1455"/>
      <c r="C21" s="1456"/>
      <c r="D21" s="1456"/>
      <c r="E21" s="1456"/>
      <c r="F21" s="1456"/>
      <c r="G21" s="1456"/>
      <c r="H21" s="1456"/>
      <c r="I21" s="1456"/>
      <c r="J21" s="1456"/>
      <c r="K21" s="1456"/>
      <c r="L21" s="1456"/>
      <c r="M21" s="1456"/>
      <c r="N21" s="1456"/>
      <c r="O21" s="1456"/>
      <c r="P21" s="1456"/>
      <c r="Q21" s="1456"/>
      <c r="R21" s="1456"/>
      <c r="S21" s="1456"/>
      <c r="T21" s="1456"/>
      <c r="U21" s="1456"/>
      <c r="V21" s="1456"/>
      <c r="W21" s="1456"/>
      <c r="X21" s="1456"/>
      <c r="Y21" s="1456"/>
      <c r="Z21" s="1456"/>
      <c r="AA21" s="1456"/>
      <c r="AB21" s="1456"/>
      <c r="AC21" s="1456"/>
      <c r="AD21" s="1456"/>
      <c r="AE21" s="1457"/>
      <c r="AF21" s="801"/>
    </row>
    <row r="22" spans="1:32">
      <c r="A22" s="786"/>
      <c r="B22" s="1474" t="s">
        <v>267</v>
      </c>
      <c r="C22" s="1474"/>
      <c r="D22" s="1474"/>
      <c r="E22" s="1474"/>
      <c r="F22" s="1474"/>
      <c r="G22" s="1474"/>
      <c r="H22" s="1474"/>
      <c r="I22" s="1474"/>
      <c r="J22" s="1474"/>
      <c r="K22" s="1474"/>
      <c r="L22" s="1474"/>
      <c r="M22" s="1474"/>
      <c r="N22" s="1474"/>
      <c r="O22" s="1474"/>
      <c r="P22" s="1474"/>
      <c r="Q22" s="1474"/>
      <c r="R22" s="1474"/>
      <c r="S22" s="1474"/>
      <c r="T22" s="1474"/>
      <c r="U22" s="1474"/>
      <c r="V22" s="1474"/>
      <c r="W22" s="1474"/>
      <c r="X22" s="1474"/>
      <c r="Y22" s="1474"/>
      <c r="Z22" s="1474"/>
      <c r="AA22" s="1474"/>
      <c r="AB22" s="1474"/>
      <c r="AC22" s="1474"/>
      <c r="AD22" s="1474"/>
      <c r="AE22" s="1474"/>
      <c r="AF22" s="802"/>
    </row>
    <row r="23" spans="1:32" ht="7.5" customHeight="1">
      <c r="A23" s="786"/>
      <c r="B23" s="803"/>
      <c r="C23" s="803"/>
      <c r="D23" s="803"/>
      <c r="E23" s="803"/>
      <c r="F23" s="803"/>
      <c r="G23" s="803"/>
      <c r="H23" s="803"/>
      <c r="I23" s="803"/>
      <c r="J23" s="803"/>
      <c r="K23" s="803"/>
      <c r="L23" s="803"/>
      <c r="M23" s="803"/>
      <c r="N23" s="803"/>
      <c r="O23" s="803"/>
      <c r="P23" s="803"/>
      <c r="Q23" s="803"/>
      <c r="R23" s="803"/>
      <c r="S23" s="803"/>
      <c r="T23" s="803"/>
      <c r="U23" s="803"/>
      <c r="V23" s="803"/>
      <c r="W23" s="803"/>
      <c r="X23" s="803"/>
      <c r="Y23" s="803"/>
      <c r="Z23" s="803"/>
      <c r="AA23" s="803"/>
      <c r="AB23" s="803"/>
      <c r="AC23" s="803"/>
      <c r="AD23" s="803"/>
      <c r="AE23" s="803"/>
      <c r="AF23" s="804"/>
    </row>
    <row r="24" spans="1:32" ht="15" customHeight="1">
      <c r="A24" s="786"/>
      <c r="B24" s="1451" t="s">
        <v>483</v>
      </c>
      <c r="C24" s="1451"/>
      <c r="D24" s="1451"/>
      <c r="E24" s="1451"/>
      <c r="F24" s="1451"/>
      <c r="G24" s="1451"/>
      <c r="H24" s="1451"/>
      <c r="I24" s="1451"/>
      <c r="J24" s="1451"/>
      <c r="K24" s="1451"/>
      <c r="L24" s="1451"/>
      <c r="M24" s="1451"/>
      <c r="N24" s="1451"/>
      <c r="O24" s="1451"/>
      <c r="P24" s="1451"/>
      <c r="Q24" s="1451"/>
      <c r="R24" s="1451"/>
      <c r="S24" s="1451"/>
      <c r="T24" s="1451"/>
      <c r="U24" s="1451"/>
      <c r="V24" s="1451"/>
      <c r="W24" s="1451"/>
      <c r="X24" s="1451"/>
      <c r="Y24" s="1451"/>
      <c r="Z24" s="1451"/>
      <c r="AA24" s="1451"/>
      <c r="AB24" s="1451"/>
      <c r="AC24" s="1451"/>
      <c r="AD24" s="1451"/>
      <c r="AE24" s="1451"/>
      <c r="AF24" s="805"/>
    </row>
    <row r="25" spans="1:32" ht="48" customHeight="1">
      <c r="A25" s="786"/>
      <c r="B25" s="1452" t="str">
        <f>IF([5]B_III!A26="","",[5]B_III!A26)</f>
        <v/>
      </c>
      <c r="C25" s="1453"/>
      <c r="D25" s="1453"/>
      <c r="E25" s="1453"/>
      <c r="F25" s="1453"/>
      <c r="G25" s="1453"/>
      <c r="H25" s="1453"/>
      <c r="I25" s="1453"/>
      <c r="J25" s="1453"/>
      <c r="K25" s="1453"/>
      <c r="L25" s="1453"/>
      <c r="M25" s="1453"/>
      <c r="N25" s="1453"/>
      <c r="O25" s="1453"/>
      <c r="P25" s="1453"/>
      <c r="Q25" s="1453"/>
      <c r="R25" s="1453"/>
      <c r="S25" s="1453"/>
      <c r="T25" s="1453"/>
      <c r="U25" s="1453"/>
      <c r="V25" s="1453"/>
      <c r="W25" s="1453"/>
      <c r="X25" s="1453"/>
      <c r="Y25" s="1453"/>
      <c r="Z25" s="1453"/>
      <c r="AA25" s="1453"/>
      <c r="AB25" s="1453"/>
      <c r="AC25" s="1453"/>
      <c r="AD25" s="1453"/>
      <c r="AE25" s="1454"/>
      <c r="AF25" s="806"/>
    </row>
    <row r="26" spans="1:32" ht="18" customHeight="1">
      <c r="A26" s="786"/>
      <c r="B26" s="1455"/>
      <c r="C26" s="1456"/>
      <c r="D26" s="1456"/>
      <c r="E26" s="1456"/>
      <c r="F26" s="1456"/>
      <c r="G26" s="1456"/>
      <c r="H26" s="1456"/>
      <c r="I26" s="1456"/>
      <c r="J26" s="1456"/>
      <c r="K26" s="1456"/>
      <c r="L26" s="1456"/>
      <c r="M26" s="1456"/>
      <c r="N26" s="1456"/>
      <c r="O26" s="1456"/>
      <c r="P26" s="1456"/>
      <c r="Q26" s="1456"/>
      <c r="R26" s="1456"/>
      <c r="S26" s="1456"/>
      <c r="T26" s="1456"/>
      <c r="U26" s="1456"/>
      <c r="V26" s="1456"/>
      <c r="W26" s="1456"/>
      <c r="X26" s="1456"/>
      <c r="Y26" s="1456"/>
      <c r="Z26" s="1456"/>
      <c r="AA26" s="1456"/>
      <c r="AB26" s="1456"/>
      <c r="AC26" s="1456"/>
      <c r="AD26" s="1456"/>
      <c r="AE26" s="1457"/>
      <c r="AF26" s="801"/>
    </row>
    <row r="27" spans="1:32">
      <c r="A27" s="786"/>
      <c r="B27" s="1458" t="s">
        <v>180</v>
      </c>
      <c r="C27" s="1458"/>
      <c r="D27" s="1458"/>
      <c r="E27" s="1458"/>
      <c r="F27" s="1458"/>
      <c r="G27" s="1458"/>
      <c r="H27" s="1458"/>
      <c r="I27" s="1458"/>
      <c r="J27" s="1458"/>
      <c r="K27" s="1458"/>
      <c r="L27" s="1458"/>
      <c r="M27" s="1458"/>
      <c r="N27" s="1458"/>
      <c r="O27" s="1458"/>
      <c r="P27" s="1458"/>
      <c r="Q27" s="1458"/>
      <c r="R27" s="1458"/>
      <c r="S27" s="1458"/>
      <c r="T27" s="1458"/>
      <c r="U27" s="1458"/>
      <c r="V27" s="1458"/>
      <c r="W27" s="1458"/>
      <c r="X27" s="1458"/>
      <c r="Y27" s="1458"/>
      <c r="Z27" s="1458"/>
      <c r="AA27" s="1458"/>
      <c r="AB27" s="1458"/>
      <c r="AC27" s="1458"/>
      <c r="AD27" s="1458"/>
      <c r="AE27" s="1458"/>
      <c r="AF27" s="807"/>
    </row>
    <row r="28" spans="1:32" ht="7.5" customHeight="1">
      <c r="A28" s="786"/>
      <c r="B28" s="808"/>
      <c r="C28" s="808"/>
      <c r="D28" s="808"/>
      <c r="E28" s="808"/>
      <c r="F28" s="808"/>
      <c r="G28" s="808"/>
      <c r="H28" s="808"/>
      <c r="I28" s="808"/>
      <c r="J28" s="808"/>
      <c r="K28" s="808"/>
      <c r="L28" s="808"/>
      <c r="M28" s="808"/>
      <c r="N28" s="808"/>
      <c r="O28" s="808"/>
      <c r="P28" s="808"/>
      <c r="Q28" s="808"/>
      <c r="R28" s="808"/>
      <c r="S28" s="808"/>
      <c r="T28" s="808"/>
      <c r="U28" s="808"/>
      <c r="V28" s="808"/>
      <c r="W28" s="808"/>
      <c r="X28" s="808"/>
      <c r="Y28" s="808"/>
      <c r="Z28" s="808"/>
      <c r="AA28" s="808"/>
      <c r="AB28" s="808"/>
      <c r="AC28" s="808"/>
      <c r="AD28" s="808"/>
      <c r="AE28" s="808"/>
      <c r="AF28" s="807"/>
    </row>
    <row r="29" spans="1:32" ht="12.75" customHeight="1">
      <c r="A29" s="786"/>
      <c r="B29" s="1363" t="s">
        <v>692</v>
      </c>
      <c r="C29" s="1363"/>
      <c r="D29" s="1363"/>
      <c r="E29" s="1363"/>
      <c r="F29" s="1363"/>
      <c r="G29" s="1363"/>
      <c r="H29" s="1363"/>
      <c r="I29" s="1363"/>
      <c r="J29" s="1363"/>
      <c r="K29" s="1363"/>
      <c r="L29" s="1363"/>
      <c r="M29" s="1363"/>
      <c r="N29" s="1363"/>
      <c r="O29" s="1363"/>
      <c r="P29" s="1363"/>
      <c r="Q29" s="1363"/>
      <c r="R29" s="1363"/>
      <c r="S29" s="1363"/>
      <c r="T29" s="1363"/>
      <c r="U29" s="1363"/>
      <c r="V29" s="1363"/>
      <c r="W29" s="1363"/>
      <c r="X29" s="1363"/>
      <c r="Y29" s="1363"/>
      <c r="Z29" s="1363"/>
      <c r="AA29" s="1363"/>
      <c r="AB29" s="1363"/>
      <c r="AC29" s="1363"/>
      <c r="AD29" s="1363"/>
      <c r="AE29" s="1363"/>
      <c r="AF29" s="785"/>
    </row>
    <row r="30" spans="1:32">
      <c r="A30" s="786"/>
      <c r="B30" s="1363"/>
      <c r="C30" s="1363"/>
      <c r="D30" s="1363"/>
      <c r="E30" s="1363"/>
      <c r="F30" s="1363"/>
      <c r="G30" s="1363"/>
      <c r="H30" s="1363"/>
      <c r="I30" s="1363"/>
      <c r="J30" s="1363"/>
      <c r="K30" s="1363"/>
      <c r="L30" s="1363"/>
      <c r="M30" s="1363"/>
      <c r="N30" s="1363"/>
      <c r="O30" s="1363"/>
      <c r="P30" s="1363"/>
      <c r="Q30" s="1363"/>
      <c r="R30" s="1363"/>
      <c r="S30" s="1363"/>
      <c r="T30" s="1363"/>
      <c r="U30" s="1363"/>
      <c r="V30" s="1363"/>
      <c r="W30" s="1363"/>
      <c r="X30" s="1363"/>
      <c r="Y30" s="1363"/>
      <c r="Z30" s="1363"/>
      <c r="AA30" s="1363"/>
      <c r="AB30" s="1363"/>
      <c r="AC30" s="1363"/>
      <c r="AD30" s="1363"/>
      <c r="AE30" s="1363"/>
      <c r="AF30" s="785"/>
    </row>
    <row r="31" spans="1:32">
      <c r="A31" s="786"/>
      <c r="B31" s="1363"/>
      <c r="C31" s="1363"/>
      <c r="D31" s="1363"/>
      <c r="E31" s="1363"/>
      <c r="F31" s="1363"/>
      <c r="G31" s="1363"/>
      <c r="H31" s="1363"/>
      <c r="I31" s="1363"/>
      <c r="J31" s="1363"/>
      <c r="K31" s="1363"/>
      <c r="L31" s="1363"/>
      <c r="M31" s="1363"/>
      <c r="N31" s="1363"/>
      <c r="O31" s="1363"/>
      <c r="P31" s="1363"/>
      <c r="Q31" s="1363"/>
      <c r="R31" s="1363"/>
      <c r="S31" s="1363"/>
      <c r="T31" s="1363"/>
      <c r="U31" s="1363"/>
      <c r="V31" s="1363"/>
      <c r="W31" s="1363"/>
      <c r="X31" s="1363"/>
      <c r="Y31" s="1363"/>
      <c r="Z31" s="1363"/>
      <c r="AA31" s="1363"/>
      <c r="AB31" s="1363"/>
      <c r="AC31" s="1363"/>
      <c r="AD31" s="1363"/>
      <c r="AE31" s="1363"/>
      <c r="AF31" s="785"/>
    </row>
    <row r="32" spans="1:32" ht="12.6" customHeight="1">
      <c r="A32" s="786"/>
      <c r="B32" s="1363"/>
      <c r="C32" s="1363"/>
      <c r="D32" s="1363"/>
      <c r="E32" s="1363"/>
      <c r="F32" s="1363"/>
      <c r="G32" s="1363"/>
      <c r="H32" s="1363"/>
      <c r="I32" s="1363"/>
      <c r="J32" s="1363"/>
      <c r="K32" s="1363"/>
      <c r="L32" s="1363"/>
      <c r="M32" s="1363"/>
      <c r="N32" s="1363"/>
      <c r="O32" s="1363"/>
      <c r="P32" s="1363"/>
      <c r="Q32" s="1363"/>
      <c r="R32" s="1363"/>
      <c r="S32" s="1363"/>
      <c r="T32" s="1363"/>
      <c r="U32" s="1363"/>
      <c r="V32" s="1363"/>
      <c r="W32" s="1363"/>
      <c r="X32" s="1363"/>
      <c r="Y32" s="1363"/>
      <c r="Z32" s="1363"/>
      <c r="AA32" s="1363"/>
      <c r="AB32" s="1363"/>
      <c r="AC32" s="1363"/>
      <c r="AD32" s="1363"/>
      <c r="AE32" s="1363"/>
      <c r="AF32" s="801"/>
    </row>
    <row r="33" spans="1:32" ht="11.1" hidden="1" customHeight="1">
      <c r="A33" s="786"/>
      <c r="B33" s="1363"/>
      <c r="C33" s="1363"/>
      <c r="D33" s="1363"/>
      <c r="E33" s="1363"/>
      <c r="F33" s="1363"/>
      <c r="G33" s="1363"/>
      <c r="H33" s="1363"/>
      <c r="I33" s="1363"/>
      <c r="J33" s="1363"/>
      <c r="K33" s="1363"/>
      <c r="L33" s="1363"/>
      <c r="M33" s="1363"/>
      <c r="N33" s="1363"/>
      <c r="O33" s="1363"/>
      <c r="P33" s="1363"/>
      <c r="Q33" s="1363"/>
      <c r="R33" s="1363"/>
      <c r="S33" s="1363"/>
      <c r="T33" s="1363"/>
      <c r="U33" s="1363"/>
      <c r="V33" s="1363"/>
      <c r="W33" s="1363"/>
      <c r="X33" s="1363"/>
      <c r="Y33" s="1363"/>
      <c r="Z33" s="1363"/>
      <c r="AA33" s="1363"/>
      <c r="AB33" s="1363"/>
      <c r="AC33" s="1363"/>
      <c r="AD33" s="1363"/>
      <c r="AE33" s="1363"/>
      <c r="AF33" s="801"/>
    </row>
    <row r="34" spans="1:32" ht="4.3499999999999996" hidden="1" customHeight="1">
      <c r="A34" s="786"/>
      <c r="B34" s="1363"/>
      <c r="C34" s="1363"/>
      <c r="D34" s="1363"/>
      <c r="E34" s="1363"/>
      <c r="F34" s="1363"/>
      <c r="G34" s="1363"/>
      <c r="H34" s="1363"/>
      <c r="I34" s="1363"/>
      <c r="J34" s="1363"/>
      <c r="K34" s="1363"/>
      <c r="L34" s="1363"/>
      <c r="M34" s="1363"/>
      <c r="N34" s="1363"/>
      <c r="O34" s="1363"/>
      <c r="P34" s="1363"/>
      <c r="Q34" s="1363"/>
      <c r="R34" s="1363"/>
      <c r="S34" s="1363"/>
      <c r="T34" s="1363"/>
      <c r="U34" s="1363"/>
      <c r="V34" s="1363"/>
      <c r="W34" s="1363"/>
      <c r="X34" s="1363"/>
      <c r="Y34" s="1363"/>
      <c r="Z34" s="1363"/>
      <c r="AA34" s="1363"/>
      <c r="AB34" s="1363"/>
      <c r="AC34" s="1363"/>
      <c r="AD34" s="1363"/>
      <c r="AE34" s="1363"/>
      <c r="AF34" s="801"/>
    </row>
    <row r="35" spans="1:32" ht="17.100000000000001" hidden="1" customHeight="1">
      <c r="A35" s="786"/>
      <c r="B35" s="1363"/>
      <c r="C35" s="1363"/>
      <c r="D35" s="1363"/>
      <c r="E35" s="1363"/>
      <c r="F35" s="1363"/>
      <c r="G35" s="1363"/>
      <c r="H35" s="1363"/>
      <c r="I35" s="1363"/>
      <c r="J35" s="1363"/>
      <c r="K35" s="1363"/>
      <c r="L35" s="1363"/>
      <c r="M35" s="1363"/>
      <c r="N35" s="1363"/>
      <c r="O35" s="1363"/>
      <c r="P35" s="1363"/>
      <c r="Q35" s="1363"/>
      <c r="R35" s="1363"/>
      <c r="S35" s="1363"/>
      <c r="T35" s="1363"/>
      <c r="U35" s="1363"/>
      <c r="V35" s="1363"/>
      <c r="W35" s="1363"/>
      <c r="X35" s="1363"/>
      <c r="Y35" s="1363"/>
      <c r="Z35" s="1363"/>
      <c r="AA35" s="1363"/>
      <c r="AB35" s="1363"/>
      <c r="AC35" s="1363"/>
      <c r="AD35" s="1363"/>
      <c r="AE35" s="1363"/>
      <c r="AF35" s="801"/>
    </row>
    <row r="36" spans="1:32" ht="47.1" hidden="1" customHeight="1">
      <c r="A36" s="786"/>
      <c r="B36" s="1363"/>
      <c r="C36" s="1363"/>
      <c r="D36" s="1363"/>
      <c r="E36" s="1363"/>
      <c r="F36" s="1363"/>
      <c r="G36" s="1363"/>
      <c r="H36" s="1363"/>
      <c r="I36" s="1363"/>
      <c r="J36" s="1363"/>
      <c r="K36" s="1363"/>
      <c r="L36" s="1363"/>
      <c r="M36" s="1363"/>
      <c r="N36" s="1363"/>
      <c r="O36" s="1363"/>
      <c r="P36" s="1363"/>
      <c r="Q36" s="1363"/>
      <c r="R36" s="1363"/>
      <c r="S36" s="1363"/>
      <c r="T36" s="1363"/>
      <c r="U36" s="1363"/>
      <c r="V36" s="1363"/>
      <c r="W36" s="1363"/>
      <c r="X36" s="1363"/>
      <c r="Y36" s="1363"/>
      <c r="Z36" s="1363"/>
      <c r="AA36" s="1363"/>
      <c r="AB36" s="1363"/>
      <c r="AC36" s="1363"/>
      <c r="AD36" s="1363"/>
      <c r="AE36" s="1363"/>
      <c r="AF36" s="801"/>
    </row>
    <row r="37" spans="1:32" ht="10.35" hidden="1" customHeight="1">
      <c r="A37" s="786"/>
      <c r="B37" s="809"/>
      <c r="C37" s="809"/>
      <c r="D37" s="809"/>
      <c r="E37" s="809"/>
      <c r="F37" s="809"/>
      <c r="G37" s="809"/>
      <c r="H37" s="809"/>
      <c r="I37" s="809"/>
      <c r="J37" s="809"/>
      <c r="K37" s="809"/>
      <c r="L37" s="809"/>
      <c r="M37" s="627"/>
      <c r="N37" s="627"/>
      <c r="O37" s="627"/>
      <c r="P37" s="627"/>
      <c r="Q37" s="627"/>
      <c r="R37" s="627"/>
      <c r="S37" s="627"/>
      <c r="T37" s="627"/>
      <c r="U37" s="627"/>
      <c r="V37" s="627"/>
      <c r="W37" s="627"/>
      <c r="X37" s="627"/>
      <c r="Y37" s="627"/>
      <c r="Z37" s="627"/>
      <c r="AA37" s="627"/>
      <c r="AB37" s="627"/>
      <c r="AC37" s="627"/>
      <c r="AD37" s="627"/>
      <c r="AE37" s="627"/>
      <c r="AF37" s="662"/>
    </row>
    <row r="38" spans="1:32" ht="18.75" customHeight="1">
      <c r="A38" s="786"/>
      <c r="B38" s="810"/>
      <c r="C38" s="811"/>
      <c r="D38" s="811"/>
      <c r="E38" s="811"/>
      <c r="F38" s="811"/>
      <c r="G38" s="811"/>
      <c r="H38" s="811"/>
      <c r="I38" s="811"/>
      <c r="J38" s="811"/>
      <c r="K38" s="811"/>
      <c r="L38" s="811"/>
      <c r="M38" s="812"/>
      <c r="N38" s="812"/>
      <c r="O38" s="812"/>
      <c r="P38" s="812"/>
      <c r="Q38" s="812"/>
      <c r="R38" s="812"/>
      <c r="S38" s="813"/>
      <c r="T38" s="627"/>
      <c r="U38" s="1459"/>
      <c r="V38" s="1460"/>
      <c r="W38" s="1460"/>
      <c r="X38" s="1460"/>
      <c r="Y38" s="1460"/>
      <c r="Z38" s="1460"/>
      <c r="AA38" s="1460"/>
      <c r="AB38" s="1460"/>
      <c r="AC38" s="1460"/>
      <c r="AD38" s="1460"/>
      <c r="AE38" s="1461"/>
      <c r="AF38" s="662"/>
    </row>
    <row r="39" spans="1:32" ht="21.75" customHeight="1">
      <c r="A39" s="786"/>
      <c r="B39" s="814"/>
      <c r="C39" s="815"/>
      <c r="D39" s="815"/>
      <c r="E39" s="815"/>
      <c r="F39" s="815"/>
      <c r="G39" s="815"/>
      <c r="H39" s="815"/>
      <c r="I39" s="815"/>
      <c r="J39" s="815"/>
      <c r="K39" s="815"/>
      <c r="L39" s="815"/>
      <c r="M39" s="816"/>
      <c r="N39" s="816"/>
      <c r="O39" s="816"/>
      <c r="P39" s="816"/>
      <c r="Q39" s="816"/>
      <c r="R39" s="816"/>
      <c r="S39" s="817"/>
      <c r="T39" s="627"/>
      <c r="U39" s="1462"/>
      <c r="V39" s="1463"/>
      <c r="W39" s="1463"/>
      <c r="X39" s="1463"/>
      <c r="Y39" s="1463"/>
      <c r="Z39" s="1463"/>
      <c r="AA39" s="1463"/>
      <c r="AB39" s="1463"/>
      <c r="AC39" s="1463"/>
      <c r="AD39" s="1463"/>
      <c r="AE39" s="1464"/>
      <c r="AF39" s="662"/>
    </row>
    <row r="40" spans="1:32" ht="15.95" customHeight="1">
      <c r="A40" s="786"/>
      <c r="B40" s="814"/>
      <c r="C40" s="1468"/>
      <c r="D40" s="1468"/>
      <c r="E40" s="1468"/>
      <c r="F40" s="1468"/>
      <c r="G40" s="1468"/>
      <c r="H40" s="818"/>
      <c r="I40" s="819"/>
      <c r="J40" s="819"/>
      <c r="K40" s="820" t="s">
        <v>495</v>
      </c>
      <c r="L40" s="819"/>
      <c r="M40" s="819"/>
      <c r="N40" s="820" t="s">
        <v>495</v>
      </c>
      <c r="O40" s="819"/>
      <c r="P40" s="819"/>
      <c r="Q40" s="821"/>
      <c r="R40" s="821"/>
      <c r="S40" s="817"/>
      <c r="T40" s="627"/>
      <c r="U40" s="1462"/>
      <c r="V40" s="1463"/>
      <c r="W40" s="1463"/>
      <c r="X40" s="1463"/>
      <c r="Y40" s="1463"/>
      <c r="Z40" s="1463"/>
      <c r="AA40" s="1463"/>
      <c r="AB40" s="1463"/>
      <c r="AC40" s="1463"/>
      <c r="AD40" s="1463"/>
      <c r="AE40" s="1464"/>
      <c r="AF40" s="662"/>
    </row>
    <row r="41" spans="1:32" ht="21.75" customHeight="1">
      <c r="A41" s="786"/>
      <c r="B41" s="822"/>
      <c r="C41" s="823"/>
      <c r="D41" s="823"/>
      <c r="E41" s="823"/>
      <c r="F41" s="823"/>
      <c r="G41" s="823"/>
      <c r="H41" s="823"/>
      <c r="I41" s="823"/>
      <c r="J41" s="823"/>
      <c r="K41" s="823"/>
      <c r="L41" s="823"/>
      <c r="M41" s="824"/>
      <c r="N41" s="824"/>
      <c r="O41" s="824"/>
      <c r="P41" s="824"/>
      <c r="Q41" s="824"/>
      <c r="R41" s="824"/>
      <c r="S41" s="825"/>
      <c r="T41" s="627"/>
      <c r="U41" s="1465"/>
      <c r="V41" s="1466"/>
      <c r="W41" s="1466"/>
      <c r="X41" s="1466"/>
      <c r="Y41" s="1466"/>
      <c r="Z41" s="1466"/>
      <c r="AA41" s="1466"/>
      <c r="AB41" s="1466"/>
      <c r="AC41" s="1466"/>
      <c r="AD41" s="1466"/>
      <c r="AE41" s="1467"/>
      <c r="AF41" s="662"/>
    </row>
    <row r="42" spans="1:32" ht="45" customHeight="1">
      <c r="A42" s="786"/>
      <c r="B42" s="1469" t="s">
        <v>4</v>
      </c>
      <c r="C42" s="1469"/>
      <c r="D42" s="1469"/>
      <c r="E42" s="1469"/>
      <c r="F42" s="1469"/>
      <c r="G42" s="1469"/>
      <c r="H42" s="1469"/>
      <c r="I42" s="1469"/>
      <c r="J42" s="1469"/>
      <c r="K42" s="1469"/>
      <c r="L42" s="1469"/>
      <c r="M42" s="1469"/>
      <c r="N42" s="1469"/>
      <c r="O42" s="1469"/>
      <c r="P42" s="1469"/>
      <c r="Q42" s="1469"/>
      <c r="R42" s="1469"/>
      <c r="S42" s="1469"/>
      <c r="T42" s="627"/>
      <c r="U42" s="1470" t="s">
        <v>673</v>
      </c>
      <c r="V42" s="1470"/>
      <c r="W42" s="1470"/>
      <c r="X42" s="1470"/>
      <c r="Y42" s="1470"/>
      <c r="Z42" s="1470"/>
      <c r="AA42" s="1470"/>
      <c r="AB42" s="1470"/>
      <c r="AC42" s="1470"/>
      <c r="AD42" s="1470"/>
      <c r="AE42" s="1470"/>
      <c r="AF42" s="662"/>
    </row>
    <row r="43" spans="1:32" ht="15.6" customHeight="1">
      <c r="A43" s="1471" t="s">
        <v>781</v>
      </c>
      <c r="B43" s="1433"/>
      <c r="C43" s="1433"/>
      <c r="D43" s="1433"/>
      <c r="E43" s="1433"/>
      <c r="F43" s="1433"/>
      <c r="G43" s="1433"/>
      <c r="H43" s="1433"/>
      <c r="I43" s="1433"/>
      <c r="J43" s="1433"/>
      <c r="K43" s="1433"/>
      <c r="L43" s="1433"/>
      <c r="M43" s="1433"/>
      <c r="N43" s="1433"/>
      <c r="O43" s="1433"/>
      <c r="P43" s="1433"/>
      <c r="Q43" s="1433"/>
      <c r="R43" s="1433"/>
      <c r="S43" s="1433"/>
      <c r="T43" s="1433"/>
      <c r="U43" s="1433"/>
      <c r="V43" s="1433"/>
      <c r="W43" s="1433"/>
      <c r="X43" s="1433"/>
      <c r="Y43" s="1433"/>
      <c r="Z43" s="1433"/>
      <c r="AA43" s="1433"/>
      <c r="AB43" s="1433"/>
      <c r="AC43" s="1433"/>
      <c r="AD43" s="1433"/>
      <c r="AE43" s="1433"/>
      <c r="AF43" s="1472"/>
    </row>
    <row r="44" spans="1:32" ht="8.1" customHeight="1">
      <c r="A44" s="1471"/>
      <c r="B44" s="1433"/>
      <c r="C44" s="1433"/>
      <c r="D44" s="1433"/>
      <c r="E44" s="1433"/>
      <c r="F44" s="1433"/>
      <c r="G44" s="1433"/>
      <c r="H44" s="1433"/>
      <c r="I44" s="1433"/>
      <c r="J44" s="1433"/>
      <c r="K44" s="1433"/>
      <c r="L44" s="1433"/>
      <c r="M44" s="1433"/>
      <c r="N44" s="1433"/>
      <c r="O44" s="1433"/>
      <c r="P44" s="1433"/>
      <c r="Q44" s="1433"/>
      <c r="R44" s="1433"/>
      <c r="S44" s="1433"/>
      <c r="T44" s="1433"/>
      <c r="U44" s="1433"/>
      <c r="V44" s="1433"/>
      <c r="W44" s="1433"/>
      <c r="X44" s="1433"/>
      <c r="Y44" s="1433"/>
      <c r="Z44" s="1433"/>
      <c r="AA44" s="1433"/>
      <c r="AB44" s="1433"/>
      <c r="AC44" s="1433"/>
      <c r="AD44" s="1433"/>
      <c r="AE44" s="1433"/>
      <c r="AF44" s="1472"/>
    </row>
    <row r="45" spans="1:32" ht="7.35" customHeight="1">
      <c r="A45" s="826"/>
      <c r="B45" s="729"/>
      <c r="C45" s="729"/>
      <c r="D45" s="729"/>
      <c r="E45" s="729"/>
      <c r="F45" s="729"/>
      <c r="G45" s="729"/>
      <c r="H45" s="729"/>
      <c r="I45" s="729"/>
      <c r="J45" s="729"/>
      <c r="K45" s="729"/>
      <c r="L45" s="729"/>
      <c r="M45" s="729"/>
      <c r="N45" s="729"/>
      <c r="O45" s="729"/>
      <c r="P45" s="729"/>
      <c r="Q45" s="729"/>
      <c r="R45" s="729"/>
      <c r="S45" s="729"/>
      <c r="T45" s="729"/>
      <c r="U45" s="729"/>
      <c r="V45" s="729"/>
      <c r="W45" s="729"/>
      <c r="X45" s="729"/>
      <c r="Y45" s="729"/>
      <c r="Z45" s="729"/>
      <c r="AA45" s="729"/>
      <c r="AB45" s="729"/>
      <c r="AC45" s="729"/>
      <c r="AD45" s="729"/>
      <c r="AE45" s="729"/>
      <c r="AF45" s="827"/>
    </row>
    <row r="46" spans="1:32" ht="24.6" customHeight="1">
      <c r="A46" s="826"/>
      <c r="B46" s="1417" t="s">
        <v>708</v>
      </c>
      <c r="C46" s="1366"/>
      <c r="D46" s="1366"/>
      <c r="E46" s="1366"/>
      <c r="F46" s="1366"/>
      <c r="G46" s="1366"/>
      <c r="H46" s="1366"/>
      <c r="I46" s="1366"/>
      <c r="J46" s="1366"/>
      <c r="K46" s="1366"/>
      <c r="L46" s="1366"/>
      <c r="M46" s="1366"/>
      <c r="N46" s="1366"/>
      <c r="O46" s="1366"/>
      <c r="P46" s="1366"/>
      <c r="Q46" s="1366"/>
      <c r="R46" s="1366"/>
      <c r="S46" s="1366"/>
      <c r="T46" s="1366"/>
      <c r="U46" s="1366"/>
      <c r="V46" s="1366"/>
      <c r="W46" s="1366"/>
      <c r="X46" s="1366"/>
      <c r="Y46" s="1366"/>
      <c r="Z46" s="1366"/>
      <c r="AA46" s="1366"/>
      <c r="AB46" s="1366"/>
      <c r="AC46" s="1366"/>
      <c r="AD46" s="1366"/>
      <c r="AE46" s="1366"/>
      <c r="AF46" s="1473"/>
    </row>
    <row r="47" spans="1:32" ht="12" customHeight="1">
      <c r="A47" s="828" t="s">
        <v>631</v>
      </c>
      <c r="B47" s="1417" t="s">
        <v>779</v>
      </c>
      <c r="C47" s="1366"/>
      <c r="D47" s="1366"/>
      <c r="E47" s="1366"/>
      <c r="F47" s="1366"/>
      <c r="G47" s="1366"/>
      <c r="H47" s="1366"/>
      <c r="I47" s="1366"/>
      <c r="J47" s="1366"/>
      <c r="K47" s="1366"/>
      <c r="L47" s="1366"/>
      <c r="M47" s="1366"/>
      <c r="N47" s="1366"/>
      <c r="O47" s="1366"/>
      <c r="P47" s="1366"/>
      <c r="Q47" s="1366"/>
      <c r="R47" s="1366"/>
      <c r="S47" s="1366"/>
      <c r="T47" s="1366"/>
      <c r="U47" s="1366"/>
      <c r="V47" s="1366"/>
      <c r="W47" s="1366"/>
      <c r="X47" s="1366"/>
      <c r="Y47" s="1366"/>
      <c r="Z47" s="1366"/>
      <c r="AA47" s="1366"/>
      <c r="AB47" s="1366"/>
      <c r="AC47" s="1366"/>
      <c r="AD47" s="1366"/>
      <c r="AE47" s="1366"/>
      <c r="AF47" s="617"/>
    </row>
    <row r="48" spans="1:32" ht="47.1" customHeight="1">
      <c r="A48" s="826"/>
      <c r="B48" s="1394" t="s">
        <v>957</v>
      </c>
      <c r="C48" s="1366"/>
      <c r="D48" s="1366"/>
      <c r="E48" s="1366"/>
      <c r="F48" s="1366"/>
      <c r="G48" s="1366"/>
      <c r="H48" s="1366"/>
      <c r="I48" s="1366"/>
      <c r="J48" s="1366"/>
      <c r="K48" s="1366"/>
      <c r="L48" s="1366"/>
      <c r="M48" s="1366"/>
      <c r="N48" s="1366"/>
      <c r="O48" s="1366"/>
      <c r="P48" s="1366"/>
      <c r="Q48" s="1366"/>
      <c r="R48" s="1366"/>
      <c r="S48" s="1366"/>
      <c r="T48" s="1366"/>
      <c r="U48" s="1366"/>
      <c r="V48" s="1366"/>
      <c r="W48" s="1366"/>
      <c r="X48" s="1366"/>
      <c r="Y48" s="1366"/>
      <c r="Z48" s="1366"/>
      <c r="AA48" s="1366"/>
      <c r="AB48" s="1366"/>
      <c r="AC48" s="1366"/>
      <c r="AD48" s="1366"/>
      <c r="AE48" s="1366"/>
      <c r="AF48" s="617"/>
    </row>
    <row r="49" spans="1:32" ht="14.25" customHeight="1">
      <c r="A49" s="829" t="s">
        <v>350</v>
      </c>
      <c r="B49" s="1393" t="s">
        <v>971</v>
      </c>
      <c r="C49" s="1446"/>
      <c r="D49" s="1446"/>
      <c r="E49" s="1446"/>
      <c r="F49" s="1446"/>
      <c r="G49" s="1446"/>
      <c r="H49" s="1446"/>
      <c r="I49" s="1446"/>
      <c r="J49" s="1446"/>
      <c r="K49" s="1446"/>
      <c r="L49" s="1446"/>
      <c r="M49" s="1446"/>
      <c r="N49" s="1446"/>
      <c r="O49" s="1446"/>
      <c r="P49" s="1446"/>
      <c r="Q49" s="1446"/>
      <c r="R49" s="1446"/>
      <c r="S49" s="1446"/>
      <c r="T49" s="1446"/>
      <c r="U49" s="1446"/>
      <c r="V49" s="1446"/>
      <c r="W49" s="1446"/>
      <c r="X49" s="1446"/>
      <c r="Y49" s="1446"/>
      <c r="Z49" s="1446"/>
      <c r="AA49" s="1446"/>
      <c r="AB49" s="1446"/>
      <c r="AC49" s="1446"/>
      <c r="AD49" s="1446"/>
      <c r="AE49" s="1446"/>
      <c r="AF49" s="617"/>
    </row>
    <row r="50" spans="1:32" s="831" customFormat="1" ht="27" customHeight="1">
      <c r="A50" s="830"/>
      <c r="B50" s="1435" t="str">
        <f>B_X!E7</f>
        <v>Stowarzyszenie Rozwoju Gmin „CENTRUM”</v>
      </c>
      <c r="C50" s="1436"/>
      <c r="D50" s="1436"/>
      <c r="E50" s="1436"/>
      <c r="F50" s="1436"/>
      <c r="G50" s="1436"/>
      <c r="H50" s="1436"/>
      <c r="I50" s="1436"/>
      <c r="J50" s="1436"/>
      <c r="K50" s="1436"/>
      <c r="L50" s="1436"/>
      <c r="M50" s="1436"/>
      <c r="N50" s="1439" t="s">
        <v>972</v>
      </c>
      <c r="O50" s="1439"/>
      <c r="P50" s="1439"/>
      <c r="Q50" s="1439"/>
      <c r="R50" s="1439"/>
      <c r="S50" s="1439"/>
      <c r="T50" s="1439"/>
      <c r="U50" s="1440" t="str">
        <f>B_X!H7</f>
        <v>ul. Wojska Polskiego 10a
99-300 Kutno</v>
      </c>
      <c r="V50" s="1441"/>
      <c r="W50" s="1441"/>
      <c r="X50" s="1441"/>
      <c r="Y50" s="1441"/>
      <c r="Z50" s="1441"/>
      <c r="AA50" s="1441"/>
      <c r="AB50" s="1441"/>
      <c r="AC50" s="1441"/>
      <c r="AD50" s="1441"/>
      <c r="AE50" s="746"/>
      <c r="AF50" s="747"/>
    </row>
    <row r="51" spans="1:32" ht="12.75" customHeight="1">
      <c r="A51" s="829" t="s">
        <v>351</v>
      </c>
      <c r="B51" s="1393" t="s">
        <v>973</v>
      </c>
      <c r="C51" s="1446"/>
      <c r="D51" s="1446"/>
      <c r="E51" s="1446"/>
      <c r="F51" s="1446"/>
      <c r="G51" s="1446"/>
      <c r="H51" s="1446"/>
      <c r="I51" s="1446"/>
      <c r="J51" s="1446"/>
      <c r="K51" s="1446"/>
      <c r="L51" s="1446"/>
      <c r="M51" s="1446"/>
      <c r="N51" s="1446"/>
      <c r="O51" s="1446"/>
      <c r="P51" s="1446"/>
      <c r="Q51" s="1446"/>
      <c r="R51" s="1446"/>
      <c r="S51" s="1446"/>
      <c r="T51" s="1446"/>
      <c r="U51" s="1446"/>
      <c r="V51" s="1446"/>
      <c r="W51" s="1446"/>
      <c r="X51" s="1446"/>
      <c r="Y51" s="1446"/>
      <c r="Z51" s="1446"/>
      <c r="AA51" s="1446"/>
      <c r="AB51" s="1446"/>
      <c r="AC51" s="1446"/>
      <c r="AD51" s="1446"/>
      <c r="AE51" s="1446"/>
      <c r="AF51" s="617"/>
    </row>
    <row r="52" spans="1:32" s="833" customFormat="1" ht="27" customHeight="1">
      <c r="A52" s="832"/>
      <c r="B52" s="1435" t="str">
        <f>B_X!E9</f>
        <v>info@srgc.pl</v>
      </c>
      <c r="C52" s="1436"/>
      <c r="D52" s="1436"/>
      <c r="E52" s="1436"/>
      <c r="F52" s="1436"/>
      <c r="G52" s="1436"/>
      <c r="H52" s="1436"/>
      <c r="I52" s="1436"/>
      <c r="J52" s="1436"/>
      <c r="K52" s="1436"/>
      <c r="L52" s="1436"/>
      <c r="M52" s="1439" t="s">
        <v>990</v>
      </c>
      <c r="N52" s="1439"/>
      <c r="O52" s="1439"/>
      <c r="P52" s="1439"/>
      <c r="Q52" s="1439"/>
      <c r="R52" s="1439"/>
      <c r="S52" s="1439"/>
      <c r="T52" s="1439"/>
      <c r="U52" s="1439"/>
      <c r="V52" s="1439"/>
      <c r="W52" s="1440" t="str">
        <f>B_X!H9</f>
        <v>ul. Wojska Polskiego 10a
99-300 Kutno</v>
      </c>
      <c r="X52" s="1441"/>
      <c r="Y52" s="1441"/>
      <c r="Z52" s="1441"/>
      <c r="AA52" s="1441"/>
      <c r="AB52" s="1441"/>
      <c r="AC52" s="1441"/>
      <c r="AD52" s="1441"/>
      <c r="AE52" s="748"/>
      <c r="AF52" s="749"/>
    </row>
    <row r="53" spans="1:32" ht="38.85" customHeight="1">
      <c r="A53" s="829" t="s">
        <v>347</v>
      </c>
      <c r="B53" s="1393" t="s">
        <v>997</v>
      </c>
      <c r="C53" s="1446"/>
      <c r="D53" s="1446"/>
      <c r="E53" s="1446"/>
      <c r="F53" s="1446"/>
      <c r="G53" s="1446"/>
      <c r="H53" s="1446"/>
      <c r="I53" s="1446"/>
      <c r="J53" s="1446"/>
      <c r="K53" s="1446"/>
      <c r="L53" s="1446"/>
      <c r="M53" s="1446"/>
      <c r="N53" s="1446"/>
      <c r="O53" s="1446"/>
      <c r="P53" s="1446"/>
      <c r="Q53" s="1446"/>
      <c r="R53" s="1446"/>
      <c r="S53" s="1446"/>
      <c r="T53" s="1446"/>
      <c r="U53" s="1446"/>
      <c r="V53" s="1446"/>
      <c r="W53" s="1446"/>
      <c r="X53" s="1446"/>
      <c r="Y53" s="1446"/>
      <c r="Z53" s="1446"/>
      <c r="AA53" s="1446"/>
      <c r="AB53" s="1446"/>
      <c r="AC53" s="1446"/>
      <c r="AD53" s="1446"/>
      <c r="AE53" s="1446"/>
      <c r="AF53" s="617"/>
    </row>
    <row r="54" spans="1:32" ht="124.5" customHeight="1">
      <c r="A54" s="829" t="s">
        <v>348</v>
      </c>
      <c r="B54" s="1394" t="s">
        <v>958</v>
      </c>
      <c r="C54" s="1448"/>
      <c r="D54" s="1448"/>
      <c r="E54" s="1448"/>
      <c r="F54" s="1448"/>
      <c r="G54" s="1448"/>
      <c r="H54" s="1448"/>
      <c r="I54" s="1448"/>
      <c r="J54" s="1448"/>
      <c r="K54" s="1448"/>
      <c r="L54" s="1448"/>
      <c r="M54" s="1448"/>
      <c r="N54" s="1448"/>
      <c r="O54" s="1448"/>
      <c r="P54" s="1448"/>
      <c r="Q54" s="1448"/>
      <c r="R54" s="1448"/>
      <c r="S54" s="1448"/>
      <c r="T54" s="1448"/>
      <c r="U54" s="1448"/>
      <c r="V54" s="1448"/>
      <c r="W54" s="1448"/>
      <c r="X54" s="1448"/>
      <c r="Y54" s="1448"/>
      <c r="Z54" s="1448"/>
      <c r="AA54" s="1448"/>
      <c r="AB54" s="1448"/>
      <c r="AC54" s="1448"/>
      <c r="AD54" s="1448"/>
      <c r="AE54" s="1448"/>
      <c r="AF54" s="617"/>
    </row>
    <row r="55" spans="1:32" ht="60" customHeight="1">
      <c r="A55" s="829" t="s">
        <v>349</v>
      </c>
      <c r="B55" s="1394" t="s">
        <v>921</v>
      </c>
      <c r="C55" s="1447"/>
      <c r="D55" s="1447"/>
      <c r="E55" s="1447"/>
      <c r="F55" s="1447"/>
      <c r="G55" s="1447"/>
      <c r="H55" s="1447"/>
      <c r="I55" s="1447"/>
      <c r="J55" s="1447"/>
      <c r="K55" s="1447"/>
      <c r="L55" s="1447"/>
      <c r="M55" s="1447"/>
      <c r="N55" s="1447"/>
      <c r="O55" s="1447"/>
      <c r="P55" s="1447"/>
      <c r="Q55" s="1447"/>
      <c r="R55" s="1447"/>
      <c r="S55" s="1447"/>
      <c r="T55" s="1447"/>
      <c r="U55" s="1447"/>
      <c r="V55" s="1447"/>
      <c r="W55" s="1447"/>
      <c r="X55" s="1447"/>
      <c r="Y55" s="1447"/>
      <c r="Z55" s="1447"/>
      <c r="AA55" s="1447"/>
      <c r="AB55" s="1447"/>
      <c r="AC55" s="1447"/>
      <c r="AD55" s="1447"/>
      <c r="AE55" s="1447"/>
      <c r="AF55" s="617"/>
    </row>
    <row r="56" spans="1:32" ht="149.25" customHeight="1">
      <c r="A56" s="829" t="s">
        <v>449</v>
      </c>
      <c r="B56" s="1394" t="s">
        <v>901</v>
      </c>
      <c r="C56" s="1366"/>
      <c r="D56" s="1366"/>
      <c r="E56" s="1366"/>
      <c r="F56" s="1366"/>
      <c r="G56" s="1366"/>
      <c r="H56" s="1366"/>
      <c r="I56" s="1366"/>
      <c r="J56" s="1366"/>
      <c r="K56" s="1366"/>
      <c r="L56" s="1366"/>
      <c r="M56" s="1366"/>
      <c r="N56" s="1366"/>
      <c r="O56" s="1366"/>
      <c r="P56" s="1366"/>
      <c r="Q56" s="1366"/>
      <c r="R56" s="1366"/>
      <c r="S56" s="1366"/>
      <c r="T56" s="1366"/>
      <c r="U56" s="1366"/>
      <c r="V56" s="1366"/>
      <c r="W56" s="1366"/>
      <c r="X56" s="1366"/>
      <c r="Y56" s="1366"/>
      <c r="Z56" s="1366"/>
      <c r="AA56" s="1366"/>
      <c r="AB56" s="1366"/>
      <c r="AC56" s="1366"/>
      <c r="AD56" s="1366"/>
      <c r="AE56" s="1366"/>
      <c r="AF56" s="617"/>
    </row>
    <row r="57" spans="1:32" ht="27" customHeight="1">
      <c r="A57" s="834" t="s">
        <v>619</v>
      </c>
      <c r="B57" s="1394" t="s">
        <v>909</v>
      </c>
      <c r="C57" s="1447"/>
      <c r="D57" s="1447"/>
      <c r="E57" s="1447"/>
      <c r="F57" s="1447"/>
      <c r="G57" s="1447"/>
      <c r="H57" s="1447"/>
      <c r="I57" s="1447"/>
      <c r="J57" s="1447"/>
      <c r="K57" s="1447"/>
      <c r="L57" s="1447"/>
      <c r="M57" s="1447"/>
      <c r="N57" s="1447"/>
      <c r="O57" s="1447"/>
      <c r="P57" s="1447"/>
      <c r="Q57" s="1447"/>
      <c r="R57" s="1447"/>
      <c r="S57" s="1447"/>
      <c r="T57" s="1447"/>
      <c r="U57" s="1447"/>
      <c r="V57" s="1447"/>
      <c r="W57" s="1447"/>
      <c r="X57" s="1447"/>
      <c r="Y57" s="1447"/>
      <c r="Z57" s="1447"/>
      <c r="AA57" s="1447"/>
      <c r="AB57" s="1447"/>
      <c r="AC57" s="1447"/>
      <c r="AD57" s="1447"/>
      <c r="AE57" s="1447"/>
      <c r="AF57" s="617"/>
    </row>
    <row r="58" spans="1:32" ht="28.5" customHeight="1">
      <c r="A58" s="834" t="s">
        <v>776</v>
      </c>
      <c r="B58" s="1394" t="s">
        <v>905</v>
      </c>
      <c r="C58" s="1447"/>
      <c r="D58" s="1447"/>
      <c r="E58" s="1447"/>
      <c r="F58" s="1447"/>
      <c r="G58" s="1447"/>
      <c r="H58" s="1447"/>
      <c r="I58" s="1447"/>
      <c r="J58" s="1447"/>
      <c r="K58" s="1447"/>
      <c r="L58" s="1447"/>
      <c r="M58" s="1447"/>
      <c r="N58" s="1447"/>
      <c r="O58" s="1447"/>
      <c r="P58" s="1447"/>
      <c r="Q58" s="1447"/>
      <c r="R58" s="1447"/>
      <c r="S58" s="1447"/>
      <c r="T58" s="1447"/>
      <c r="U58" s="1447"/>
      <c r="V58" s="1447"/>
      <c r="W58" s="1447"/>
      <c r="X58" s="1447"/>
      <c r="Y58" s="1447"/>
      <c r="Z58" s="1447"/>
      <c r="AA58" s="1447"/>
      <c r="AB58" s="1447"/>
      <c r="AC58" s="1447"/>
      <c r="AD58" s="1447"/>
      <c r="AE58" s="1447"/>
      <c r="AF58" s="617"/>
    </row>
    <row r="59" spans="1:32" ht="60" customHeight="1">
      <c r="A59" s="834" t="s">
        <v>775</v>
      </c>
      <c r="B59" s="1394" t="s">
        <v>902</v>
      </c>
      <c r="C59" s="1447"/>
      <c r="D59" s="1447"/>
      <c r="E59" s="1447"/>
      <c r="F59" s="1447"/>
      <c r="G59" s="1447"/>
      <c r="H59" s="1447"/>
      <c r="I59" s="1447"/>
      <c r="J59" s="1447"/>
      <c r="K59" s="1447"/>
      <c r="L59" s="1447"/>
      <c r="M59" s="1447"/>
      <c r="N59" s="1447"/>
      <c r="O59" s="1447"/>
      <c r="P59" s="1447"/>
      <c r="Q59" s="1447"/>
      <c r="R59" s="1447"/>
      <c r="S59" s="1447"/>
      <c r="T59" s="1447"/>
      <c r="U59" s="1447"/>
      <c r="V59" s="1447"/>
      <c r="W59" s="1447"/>
      <c r="X59" s="1447"/>
      <c r="Y59" s="1447"/>
      <c r="Z59" s="1447"/>
      <c r="AA59" s="1447"/>
      <c r="AB59" s="1447"/>
      <c r="AC59" s="1447"/>
      <c r="AD59" s="1447"/>
      <c r="AE59" s="1447"/>
      <c r="AF59" s="617"/>
    </row>
    <row r="60" spans="1:32" ht="16.350000000000001" customHeight="1">
      <c r="A60" s="834"/>
      <c r="B60" s="1433" t="s">
        <v>782</v>
      </c>
      <c r="C60" s="1449"/>
      <c r="D60" s="1449"/>
      <c r="E60" s="1449"/>
      <c r="F60" s="1449"/>
      <c r="G60" s="1449"/>
      <c r="H60" s="1449"/>
      <c r="I60" s="1449"/>
      <c r="J60" s="1449"/>
      <c r="K60" s="1449"/>
      <c r="L60" s="1449"/>
      <c r="M60" s="1449"/>
      <c r="N60" s="1449"/>
      <c r="O60" s="1449"/>
      <c r="P60" s="1449"/>
      <c r="Q60" s="1449"/>
      <c r="R60" s="1449"/>
      <c r="S60" s="1449"/>
      <c r="T60" s="1449"/>
      <c r="U60" s="1449"/>
      <c r="V60" s="1449"/>
      <c r="W60" s="1449"/>
      <c r="X60" s="1449"/>
      <c r="Y60" s="1449"/>
      <c r="Z60" s="1449"/>
      <c r="AA60" s="1449"/>
      <c r="AB60" s="1449"/>
      <c r="AC60" s="1449"/>
      <c r="AD60" s="1449"/>
      <c r="AE60" s="1449"/>
      <c r="AF60" s="617"/>
    </row>
    <row r="61" spans="1:32" ht="11.45" customHeight="1">
      <c r="A61" s="835" t="s">
        <v>644</v>
      </c>
      <c r="B61" s="1417" t="s">
        <v>711</v>
      </c>
      <c r="C61" s="1450"/>
      <c r="D61" s="1450"/>
      <c r="E61" s="1450"/>
      <c r="F61" s="1450"/>
      <c r="G61" s="1450"/>
      <c r="H61" s="1450"/>
      <c r="I61" s="1450"/>
      <c r="J61" s="1450"/>
      <c r="K61" s="1450"/>
      <c r="L61" s="1450"/>
      <c r="M61" s="1450"/>
      <c r="N61" s="1450"/>
      <c r="O61" s="1450"/>
      <c r="P61" s="1450"/>
      <c r="Q61" s="1450"/>
      <c r="R61" s="1450"/>
      <c r="S61" s="1450"/>
      <c r="T61" s="1450"/>
      <c r="U61" s="1450"/>
      <c r="V61" s="1450"/>
      <c r="W61" s="1450"/>
      <c r="X61" s="1450"/>
      <c r="Y61" s="1450"/>
      <c r="Z61" s="1450"/>
      <c r="AA61" s="1450"/>
      <c r="AB61" s="1450"/>
      <c r="AC61" s="1450"/>
      <c r="AD61" s="1450"/>
      <c r="AE61" s="1450"/>
      <c r="AF61" s="617"/>
    </row>
    <row r="62" spans="1:32" ht="13.35" customHeight="1">
      <c r="A62" s="834"/>
      <c r="B62" s="1394" t="s">
        <v>903</v>
      </c>
      <c r="C62" s="1366"/>
      <c r="D62" s="1366"/>
      <c r="E62" s="1366"/>
      <c r="F62" s="1366"/>
      <c r="G62" s="1366"/>
      <c r="H62" s="1366"/>
      <c r="I62" s="1366"/>
      <c r="J62" s="1366"/>
      <c r="K62" s="1366"/>
      <c r="L62" s="1366"/>
      <c r="M62" s="1366"/>
      <c r="N62" s="1366"/>
      <c r="O62" s="1366"/>
      <c r="P62" s="1366"/>
      <c r="Q62" s="1366"/>
      <c r="R62" s="1366"/>
      <c r="S62" s="1366"/>
      <c r="T62" s="1366"/>
      <c r="U62" s="1366"/>
      <c r="V62" s="1366"/>
      <c r="W62" s="1366"/>
      <c r="X62" s="1366"/>
      <c r="Y62" s="1366"/>
      <c r="Z62" s="1366"/>
      <c r="AA62" s="1366"/>
      <c r="AB62" s="1366"/>
      <c r="AC62" s="1366"/>
      <c r="AD62" s="1366"/>
      <c r="AE62" s="1366"/>
      <c r="AF62" s="617"/>
    </row>
    <row r="63" spans="1:32" ht="17.25" customHeight="1">
      <c r="A63" s="834" t="s">
        <v>350</v>
      </c>
      <c r="B63" s="1393" t="s">
        <v>998</v>
      </c>
      <c r="C63" s="1446"/>
      <c r="D63" s="1446"/>
      <c r="E63" s="1446"/>
      <c r="F63" s="1446"/>
      <c r="G63" s="1446"/>
      <c r="H63" s="1446"/>
      <c r="I63" s="1446"/>
      <c r="J63" s="1446"/>
      <c r="K63" s="1446"/>
      <c r="L63" s="1446"/>
      <c r="M63" s="1446"/>
      <c r="N63" s="1446"/>
      <c r="O63" s="1446"/>
      <c r="P63" s="1446"/>
      <c r="Q63" s="1446"/>
      <c r="R63" s="1446"/>
      <c r="S63" s="1446"/>
      <c r="T63" s="1446"/>
      <c r="U63" s="1446"/>
      <c r="V63" s="1446"/>
      <c r="W63" s="1446"/>
      <c r="X63" s="1446"/>
      <c r="Y63" s="1446"/>
      <c r="Z63" s="1446"/>
      <c r="AA63" s="1446"/>
      <c r="AB63" s="1446"/>
      <c r="AC63" s="1446"/>
      <c r="AD63" s="1446"/>
      <c r="AE63" s="1446"/>
      <c r="AF63" s="617"/>
    </row>
    <row r="64" spans="1:32" ht="24.75" customHeight="1">
      <c r="A64" s="834" t="s">
        <v>351</v>
      </c>
      <c r="B64" s="1393" t="s">
        <v>999</v>
      </c>
      <c r="C64" s="1446"/>
      <c r="D64" s="1446"/>
      <c r="E64" s="1446"/>
      <c r="F64" s="1446"/>
      <c r="G64" s="1446"/>
      <c r="H64" s="1446"/>
      <c r="I64" s="1446"/>
      <c r="J64" s="1446"/>
      <c r="K64" s="1446"/>
      <c r="L64" s="1446"/>
      <c r="M64" s="1446"/>
      <c r="N64" s="1446"/>
      <c r="O64" s="1446"/>
      <c r="P64" s="1446"/>
      <c r="Q64" s="1446"/>
      <c r="R64" s="1446"/>
      <c r="S64" s="1446"/>
      <c r="T64" s="1446"/>
      <c r="U64" s="1446"/>
      <c r="V64" s="1446"/>
      <c r="W64" s="1446"/>
      <c r="X64" s="1446"/>
      <c r="Y64" s="1446"/>
      <c r="Z64" s="1446"/>
      <c r="AA64" s="1446"/>
      <c r="AB64" s="1446"/>
      <c r="AC64" s="1446"/>
      <c r="AD64" s="1446"/>
      <c r="AE64" s="1446"/>
      <c r="AF64" s="617"/>
    </row>
    <row r="65" spans="1:32" ht="37.5" customHeight="1">
      <c r="A65" s="834" t="s">
        <v>347</v>
      </c>
      <c r="B65" s="1394" t="s">
        <v>1001</v>
      </c>
      <c r="C65" s="1366"/>
      <c r="D65" s="1366"/>
      <c r="E65" s="1366"/>
      <c r="F65" s="1366"/>
      <c r="G65" s="1366"/>
      <c r="H65" s="1366"/>
      <c r="I65" s="1366"/>
      <c r="J65" s="1366"/>
      <c r="K65" s="1366"/>
      <c r="L65" s="1366"/>
      <c r="M65" s="1366"/>
      <c r="N65" s="1366"/>
      <c r="O65" s="1366"/>
      <c r="P65" s="1366"/>
      <c r="Q65" s="1366"/>
      <c r="R65" s="1366"/>
      <c r="S65" s="1366"/>
      <c r="T65" s="1366"/>
      <c r="U65" s="1366"/>
      <c r="V65" s="1366"/>
      <c r="W65" s="1366"/>
      <c r="X65" s="1366"/>
      <c r="Y65" s="1366"/>
      <c r="Z65" s="1366"/>
      <c r="AA65" s="1366"/>
      <c r="AB65" s="1366"/>
      <c r="AC65" s="1366"/>
      <c r="AD65" s="1366"/>
      <c r="AE65" s="1366"/>
      <c r="AF65" s="617"/>
    </row>
    <row r="66" spans="1:32" ht="93.75" customHeight="1">
      <c r="A66" s="834" t="s">
        <v>348</v>
      </c>
      <c r="B66" s="1394" t="s">
        <v>967</v>
      </c>
      <c r="C66" s="1366"/>
      <c r="D66" s="1366"/>
      <c r="E66" s="1366"/>
      <c r="F66" s="1366"/>
      <c r="G66" s="1366"/>
      <c r="H66" s="1366"/>
      <c r="I66" s="1366"/>
      <c r="J66" s="1366"/>
      <c r="K66" s="1366"/>
      <c r="L66" s="1366"/>
      <c r="M66" s="1366"/>
      <c r="N66" s="1366"/>
      <c r="O66" s="1366"/>
      <c r="P66" s="1366"/>
      <c r="Q66" s="1366"/>
      <c r="R66" s="1366"/>
      <c r="S66" s="1366"/>
      <c r="T66" s="1366"/>
      <c r="U66" s="1366"/>
      <c r="V66" s="1366"/>
      <c r="W66" s="1366"/>
      <c r="X66" s="1366"/>
      <c r="Y66" s="1366"/>
      <c r="Z66" s="1366"/>
      <c r="AA66" s="1366"/>
      <c r="AB66" s="1366"/>
      <c r="AC66" s="1366"/>
      <c r="AD66" s="1366"/>
      <c r="AE66" s="1366"/>
      <c r="AF66" s="617"/>
    </row>
    <row r="67" spans="1:32" ht="60.75" customHeight="1">
      <c r="A67" s="834" t="s">
        <v>349</v>
      </c>
      <c r="B67" s="1394" t="s">
        <v>921</v>
      </c>
      <c r="C67" s="1447"/>
      <c r="D67" s="1447"/>
      <c r="E67" s="1447"/>
      <c r="F67" s="1447"/>
      <c r="G67" s="1447"/>
      <c r="H67" s="1447"/>
      <c r="I67" s="1447"/>
      <c r="J67" s="1447"/>
      <c r="K67" s="1447"/>
      <c r="L67" s="1447"/>
      <c r="M67" s="1447"/>
      <c r="N67" s="1447"/>
      <c r="O67" s="1447"/>
      <c r="P67" s="1447"/>
      <c r="Q67" s="1447"/>
      <c r="R67" s="1447"/>
      <c r="S67" s="1447"/>
      <c r="T67" s="1447"/>
      <c r="U67" s="1447"/>
      <c r="V67" s="1447"/>
      <c r="W67" s="1447"/>
      <c r="X67" s="1447"/>
      <c r="Y67" s="1447"/>
      <c r="Z67" s="1447"/>
      <c r="AA67" s="1447"/>
      <c r="AB67" s="1447"/>
      <c r="AC67" s="1447"/>
      <c r="AD67" s="1447"/>
      <c r="AE67" s="1447"/>
      <c r="AF67" s="617"/>
    </row>
    <row r="68" spans="1:32" ht="149.25" customHeight="1">
      <c r="A68" s="834" t="s">
        <v>449</v>
      </c>
      <c r="B68" s="1394" t="s">
        <v>904</v>
      </c>
      <c r="C68" s="1366"/>
      <c r="D68" s="1366"/>
      <c r="E68" s="1366"/>
      <c r="F68" s="1366"/>
      <c r="G68" s="1366"/>
      <c r="H68" s="1366"/>
      <c r="I68" s="1366"/>
      <c r="J68" s="1366"/>
      <c r="K68" s="1366"/>
      <c r="L68" s="1366"/>
      <c r="M68" s="1366"/>
      <c r="N68" s="1366"/>
      <c r="O68" s="1366"/>
      <c r="P68" s="1366"/>
      <c r="Q68" s="1366"/>
      <c r="R68" s="1366"/>
      <c r="S68" s="1366"/>
      <c r="T68" s="1366"/>
      <c r="U68" s="1366"/>
      <c r="V68" s="1366"/>
      <c r="W68" s="1366"/>
      <c r="X68" s="1366"/>
      <c r="Y68" s="1366"/>
      <c r="Z68" s="1366"/>
      <c r="AA68" s="1366"/>
      <c r="AB68" s="1366"/>
      <c r="AC68" s="1366"/>
      <c r="AD68" s="1366"/>
      <c r="AE68" s="1366"/>
      <c r="AF68" s="617"/>
    </row>
    <row r="69" spans="1:32" ht="24.6" customHeight="1">
      <c r="A69" s="834" t="s">
        <v>619</v>
      </c>
      <c r="B69" s="1394" t="s">
        <v>909</v>
      </c>
      <c r="C69" s="1447"/>
      <c r="D69" s="1447"/>
      <c r="E69" s="1447"/>
      <c r="F69" s="1447"/>
      <c r="G69" s="1447"/>
      <c r="H69" s="1447"/>
      <c r="I69" s="1447"/>
      <c r="J69" s="1447"/>
      <c r="K69" s="1447"/>
      <c r="L69" s="1447"/>
      <c r="M69" s="1447"/>
      <c r="N69" s="1447"/>
      <c r="O69" s="1447"/>
      <c r="P69" s="1447"/>
      <c r="Q69" s="1447"/>
      <c r="R69" s="1447"/>
      <c r="S69" s="1447"/>
      <c r="T69" s="1447"/>
      <c r="U69" s="1447"/>
      <c r="V69" s="1447"/>
      <c r="W69" s="1447"/>
      <c r="X69" s="1447"/>
      <c r="Y69" s="1447"/>
      <c r="Z69" s="1447"/>
      <c r="AA69" s="1447"/>
      <c r="AB69" s="1447"/>
      <c r="AC69" s="1447"/>
      <c r="AD69" s="1447"/>
      <c r="AE69" s="1447"/>
      <c r="AF69" s="617"/>
    </row>
    <row r="70" spans="1:32" ht="26.1" customHeight="1">
      <c r="A70" s="834" t="s">
        <v>776</v>
      </c>
      <c r="B70" s="1394" t="s">
        <v>905</v>
      </c>
      <c r="C70" s="1447"/>
      <c r="D70" s="1447"/>
      <c r="E70" s="1447"/>
      <c r="F70" s="1447"/>
      <c r="G70" s="1447"/>
      <c r="H70" s="1447"/>
      <c r="I70" s="1447"/>
      <c r="J70" s="1447"/>
      <c r="K70" s="1447"/>
      <c r="L70" s="1447"/>
      <c r="M70" s="1447"/>
      <c r="N70" s="1447"/>
      <c r="O70" s="1447"/>
      <c r="P70" s="1447"/>
      <c r="Q70" s="1447"/>
      <c r="R70" s="1447"/>
      <c r="S70" s="1447"/>
      <c r="T70" s="1447"/>
      <c r="U70" s="1447"/>
      <c r="V70" s="1447"/>
      <c r="W70" s="1447"/>
      <c r="X70" s="1447"/>
      <c r="Y70" s="1447"/>
      <c r="Z70" s="1447"/>
      <c r="AA70" s="1447"/>
      <c r="AB70" s="1447"/>
      <c r="AC70" s="1447"/>
      <c r="AD70" s="1447"/>
      <c r="AE70" s="1447"/>
      <c r="AF70" s="617"/>
    </row>
    <row r="71" spans="1:32" ht="56.1" customHeight="1">
      <c r="A71" s="834" t="s">
        <v>775</v>
      </c>
      <c r="B71" s="1394" t="s">
        <v>902</v>
      </c>
      <c r="C71" s="1447"/>
      <c r="D71" s="1447"/>
      <c r="E71" s="1447"/>
      <c r="F71" s="1447"/>
      <c r="G71" s="1447"/>
      <c r="H71" s="1447"/>
      <c r="I71" s="1447"/>
      <c r="J71" s="1447"/>
      <c r="K71" s="1447"/>
      <c r="L71" s="1447"/>
      <c r="M71" s="1447"/>
      <c r="N71" s="1447"/>
      <c r="O71" s="1447"/>
      <c r="P71" s="1447"/>
      <c r="Q71" s="1447"/>
      <c r="R71" s="1447"/>
      <c r="S71" s="1447"/>
      <c r="T71" s="1447"/>
      <c r="U71" s="1447"/>
      <c r="V71" s="1447"/>
      <c r="W71" s="1447"/>
      <c r="X71" s="1447"/>
      <c r="Y71" s="1447"/>
      <c r="Z71" s="1447"/>
      <c r="AA71" s="1447"/>
      <c r="AB71" s="1447"/>
      <c r="AC71" s="1447"/>
      <c r="AD71" s="1447"/>
      <c r="AE71" s="1447"/>
      <c r="AF71" s="617"/>
    </row>
    <row r="72" spans="1:32" ht="15" customHeight="1">
      <c r="A72" s="835" t="s">
        <v>712</v>
      </c>
      <c r="B72" s="1417" t="s">
        <v>709</v>
      </c>
      <c r="C72" s="1366"/>
      <c r="D72" s="1366"/>
      <c r="E72" s="1366"/>
      <c r="F72" s="1366"/>
      <c r="G72" s="1366"/>
      <c r="H72" s="1366"/>
      <c r="I72" s="1366"/>
      <c r="J72" s="1366"/>
      <c r="K72" s="1366"/>
      <c r="L72" s="1366"/>
      <c r="M72" s="1366"/>
      <c r="N72" s="1366"/>
      <c r="O72" s="1366"/>
      <c r="P72" s="1366"/>
      <c r="Q72" s="1366"/>
      <c r="R72" s="1366"/>
      <c r="S72" s="1366"/>
      <c r="T72" s="1366"/>
      <c r="U72" s="1366"/>
      <c r="V72" s="1366"/>
      <c r="W72" s="1366"/>
      <c r="X72" s="1366"/>
      <c r="Y72" s="1366"/>
      <c r="Z72" s="1366"/>
      <c r="AA72" s="1366"/>
      <c r="AB72" s="1366"/>
      <c r="AC72" s="1366"/>
      <c r="AD72" s="1366"/>
      <c r="AE72" s="1366"/>
      <c r="AF72" s="617"/>
    </row>
    <row r="73" spans="1:32" ht="14.1" customHeight="1">
      <c r="A73" s="826"/>
      <c r="B73" s="1394" t="s">
        <v>906</v>
      </c>
      <c r="C73" s="1366"/>
      <c r="D73" s="1366"/>
      <c r="E73" s="1366"/>
      <c r="F73" s="1366"/>
      <c r="G73" s="1366"/>
      <c r="H73" s="1366"/>
      <c r="I73" s="1366"/>
      <c r="J73" s="1366"/>
      <c r="K73" s="1366"/>
      <c r="L73" s="1366"/>
      <c r="M73" s="1366"/>
      <c r="N73" s="1366"/>
      <c r="O73" s="1366"/>
      <c r="P73" s="1366"/>
      <c r="Q73" s="1366"/>
      <c r="R73" s="1366"/>
      <c r="S73" s="1366"/>
      <c r="T73" s="1366"/>
      <c r="U73" s="1366"/>
      <c r="V73" s="1366"/>
      <c r="W73" s="1366"/>
      <c r="X73" s="1366"/>
      <c r="Y73" s="1366"/>
      <c r="Z73" s="1366"/>
      <c r="AA73" s="1366"/>
      <c r="AB73" s="1366"/>
      <c r="AC73" s="1366"/>
      <c r="AD73" s="1366"/>
      <c r="AE73" s="1366"/>
      <c r="AF73" s="617"/>
    </row>
    <row r="74" spans="1:32" ht="26.25" customHeight="1">
      <c r="A74" s="834" t="s">
        <v>350</v>
      </c>
      <c r="B74" s="1394" t="s">
        <v>710</v>
      </c>
      <c r="C74" s="1366"/>
      <c r="D74" s="1366"/>
      <c r="E74" s="1366"/>
      <c r="F74" s="1366"/>
      <c r="G74" s="1366"/>
      <c r="H74" s="1366"/>
      <c r="I74" s="1366"/>
      <c r="J74" s="1366"/>
      <c r="K74" s="1366"/>
      <c r="L74" s="1366"/>
      <c r="M74" s="1366"/>
      <c r="N74" s="1366"/>
      <c r="O74" s="1366"/>
      <c r="P74" s="1366"/>
      <c r="Q74" s="1366"/>
      <c r="R74" s="1366"/>
      <c r="S74" s="1366"/>
      <c r="T74" s="1366"/>
      <c r="U74" s="1366"/>
      <c r="V74" s="1366"/>
      <c r="W74" s="1366"/>
      <c r="X74" s="1366"/>
      <c r="Y74" s="1366"/>
      <c r="Z74" s="1366"/>
      <c r="AA74" s="1366"/>
      <c r="AB74" s="1366"/>
      <c r="AC74" s="1366"/>
      <c r="AD74" s="1366"/>
      <c r="AE74" s="1366"/>
      <c r="AF74" s="617"/>
    </row>
    <row r="75" spans="1:32" ht="27.75" customHeight="1">
      <c r="A75" s="834" t="s">
        <v>351</v>
      </c>
      <c r="B75" s="1394" t="s">
        <v>931</v>
      </c>
      <c r="C75" s="1366"/>
      <c r="D75" s="1366"/>
      <c r="E75" s="1366"/>
      <c r="F75" s="1366"/>
      <c r="G75" s="1366"/>
      <c r="H75" s="1366"/>
      <c r="I75" s="1366"/>
      <c r="J75" s="1366"/>
      <c r="K75" s="1366"/>
      <c r="L75" s="1366"/>
      <c r="M75" s="1366"/>
      <c r="N75" s="1366"/>
      <c r="O75" s="1366"/>
      <c r="P75" s="1366"/>
      <c r="Q75" s="1366"/>
      <c r="R75" s="1366"/>
      <c r="S75" s="1366"/>
      <c r="T75" s="1366"/>
      <c r="U75" s="1366"/>
      <c r="V75" s="1366"/>
      <c r="W75" s="1366"/>
      <c r="X75" s="1366"/>
      <c r="Y75" s="1366"/>
      <c r="Z75" s="1366"/>
      <c r="AA75" s="1366"/>
      <c r="AB75" s="1366"/>
      <c r="AC75" s="1366"/>
      <c r="AD75" s="1366"/>
      <c r="AE75" s="1366"/>
      <c r="AF75" s="617"/>
    </row>
    <row r="76" spans="1:32" ht="36.75" customHeight="1">
      <c r="A76" s="834" t="s">
        <v>347</v>
      </c>
      <c r="B76" s="1394" t="s">
        <v>930</v>
      </c>
      <c r="C76" s="1366"/>
      <c r="D76" s="1366"/>
      <c r="E76" s="1366"/>
      <c r="F76" s="1366"/>
      <c r="G76" s="1366"/>
      <c r="H76" s="1366"/>
      <c r="I76" s="1366"/>
      <c r="J76" s="1366"/>
      <c r="K76" s="1366"/>
      <c r="L76" s="1366"/>
      <c r="M76" s="1366"/>
      <c r="N76" s="1366"/>
      <c r="O76" s="1366"/>
      <c r="P76" s="1366"/>
      <c r="Q76" s="1366"/>
      <c r="R76" s="1366"/>
      <c r="S76" s="1366"/>
      <c r="T76" s="1366"/>
      <c r="U76" s="1366"/>
      <c r="V76" s="1366"/>
      <c r="W76" s="1366"/>
      <c r="X76" s="1366"/>
      <c r="Y76" s="1366"/>
      <c r="Z76" s="1366"/>
      <c r="AA76" s="1366"/>
      <c r="AB76" s="1366"/>
      <c r="AC76" s="1366"/>
      <c r="AD76" s="1366"/>
      <c r="AE76" s="1366"/>
      <c r="AF76" s="617"/>
    </row>
    <row r="77" spans="1:32" ht="90.75" customHeight="1">
      <c r="A77" s="834" t="s">
        <v>348</v>
      </c>
      <c r="B77" s="1394" t="s">
        <v>968</v>
      </c>
      <c r="C77" s="1366"/>
      <c r="D77" s="1366"/>
      <c r="E77" s="1366"/>
      <c r="F77" s="1366"/>
      <c r="G77" s="1366"/>
      <c r="H77" s="1366"/>
      <c r="I77" s="1366"/>
      <c r="J77" s="1366"/>
      <c r="K77" s="1366"/>
      <c r="L77" s="1366"/>
      <c r="M77" s="1366"/>
      <c r="N77" s="1366"/>
      <c r="O77" s="1366"/>
      <c r="P77" s="1366"/>
      <c r="Q77" s="1366"/>
      <c r="R77" s="1366"/>
      <c r="S77" s="1366"/>
      <c r="T77" s="1366"/>
      <c r="U77" s="1366"/>
      <c r="V77" s="1366"/>
      <c r="W77" s="1366"/>
      <c r="X77" s="1366"/>
      <c r="Y77" s="1366"/>
      <c r="Z77" s="1366"/>
      <c r="AA77" s="1366"/>
      <c r="AB77" s="1366"/>
      <c r="AC77" s="1366"/>
      <c r="AD77" s="1366"/>
      <c r="AE77" s="1366"/>
      <c r="AF77" s="617"/>
    </row>
    <row r="78" spans="1:32" ht="12.6" customHeight="1">
      <c r="A78" s="834" t="s">
        <v>349</v>
      </c>
      <c r="B78" s="1394" t="s">
        <v>922</v>
      </c>
      <c r="C78" s="1447"/>
      <c r="D78" s="1447"/>
      <c r="E78" s="1447"/>
      <c r="F78" s="1447"/>
      <c r="G78" s="1447"/>
      <c r="H78" s="1447"/>
      <c r="I78" s="1447"/>
      <c r="J78" s="1447"/>
      <c r="K78" s="1447"/>
      <c r="L78" s="1447"/>
      <c r="M78" s="1447"/>
      <c r="N78" s="1447"/>
      <c r="O78" s="1447"/>
      <c r="P78" s="1447"/>
      <c r="Q78" s="1447"/>
      <c r="R78" s="1447"/>
      <c r="S78" s="1447"/>
      <c r="T78" s="1447"/>
      <c r="U78" s="1447"/>
      <c r="V78" s="1447"/>
      <c r="W78" s="1447"/>
      <c r="X78" s="1447"/>
      <c r="Y78" s="1447"/>
      <c r="Z78" s="1447"/>
      <c r="AA78" s="1447"/>
      <c r="AB78" s="1447"/>
      <c r="AC78" s="1447"/>
      <c r="AD78" s="1447"/>
      <c r="AE78" s="1447"/>
      <c r="AF78" s="617"/>
    </row>
    <row r="79" spans="1:32" ht="59.25" customHeight="1">
      <c r="A79" s="834" t="s">
        <v>449</v>
      </c>
      <c r="B79" s="1394" t="s">
        <v>921</v>
      </c>
      <c r="C79" s="1447"/>
      <c r="D79" s="1447"/>
      <c r="E79" s="1447"/>
      <c r="F79" s="1447"/>
      <c r="G79" s="1447"/>
      <c r="H79" s="1447"/>
      <c r="I79" s="1447"/>
      <c r="J79" s="1447"/>
      <c r="K79" s="1447"/>
      <c r="L79" s="1447"/>
      <c r="M79" s="1447"/>
      <c r="N79" s="1447"/>
      <c r="O79" s="1447"/>
      <c r="P79" s="1447"/>
      <c r="Q79" s="1447"/>
      <c r="R79" s="1447"/>
      <c r="S79" s="1447"/>
      <c r="T79" s="1447"/>
      <c r="U79" s="1447"/>
      <c r="V79" s="1447"/>
      <c r="W79" s="1447"/>
      <c r="X79" s="1447"/>
      <c r="Y79" s="1447"/>
      <c r="Z79" s="1447"/>
      <c r="AA79" s="1447"/>
      <c r="AB79" s="1447"/>
      <c r="AC79" s="1447"/>
      <c r="AD79" s="1447"/>
      <c r="AE79" s="1447"/>
      <c r="AF79" s="617"/>
    </row>
    <row r="80" spans="1:32" ht="150.75" customHeight="1">
      <c r="A80" s="834" t="s">
        <v>619</v>
      </c>
      <c r="B80" s="1394" t="s">
        <v>907</v>
      </c>
      <c r="C80" s="1366"/>
      <c r="D80" s="1366"/>
      <c r="E80" s="1366"/>
      <c r="F80" s="1366"/>
      <c r="G80" s="1366"/>
      <c r="H80" s="1366"/>
      <c r="I80" s="1366"/>
      <c r="J80" s="1366"/>
      <c r="K80" s="1366"/>
      <c r="L80" s="1366"/>
      <c r="M80" s="1366"/>
      <c r="N80" s="1366"/>
      <c r="O80" s="1366"/>
      <c r="P80" s="1366"/>
      <c r="Q80" s="1366"/>
      <c r="R80" s="1366"/>
      <c r="S80" s="1366"/>
      <c r="T80" s="1366"/>
      <c r="U80" s="1366"/>
      <c r="V80" s="1366"/>
      <c r="W80" s="1366"/>
      <c r="X80" s="1366"/>
      <c r="Y80" s="1366"/>
      <c r="Z80" s="1366"/>
      <c r="AA80" s="1366"/>
      <c r="AB80" s="1366"/>
      <c r="AC80" s="1366"/>
      <c r="AD80" s="1366"/>
      <c r="AE80" s="1366"/>
      <c r="AF80" s="617"/>
    </row>
    <row r="81" spans="1:32" ht="25.35" customHeight="1">
      <c r="A81" s="834" t="s">
        <v>776</v>
      </c>
      <c r="B81" s="1394" t="s">
        <v>908</v>
      </c>
      <c r="C81" s="1447"/>
      <c r="D81" s="1447"/>
      <c r="E81" s="1447"/>
      <c r="F81" s="1447"/>
      <c r="G81" s="1447"/>
      <c r="H81" s="1447"/>
      <c r="I81" s="1447"/>
      <c r="J81" s="1447"/>
      <c r="K81" s="1447"/>
      <c r="L81" s="1447"/>
      <c r="M81" s="1447"/>
      <c r="N81" s="1447"/>
      <c r="O81" s="1447"/>
      <c r="P81" s="1447"/>
      <c r="Q81" s="1447"/>
      <c r="R81" s="1447"/>
      <c r="S81" s="1447"/>
      <c r="T81" s="1447"/>
      <c r="U81" s="1447"/>
      <c r="V81" s="1447"/>
      <c r="W81" s="1447"/>
      <c r="X81" s="1447"/>
      <c r="Y81" s="1447"/>
      <c r="Z81" s="1447"/>
      <c r="AA81" s="1447"/>
      <c r="AB81" s="1447"/>
      <c r="AC81" s="1447"/>
      <c r="AD81" s="1447"/>
      <c r="AE81" s="1447"/>
      <c r="AF81" s="617"/>
    </row>
    <row r="82" spans="1:32" ht="27" customHeight="1">
      <c r="A82" s="834" t="s">
        <v>775</v>
      </c>
      <c r="B82" s="1394" t="s">
        <v>905</v>
      </c>
      <c r="C82" s="1447"/>
      <c r="D82" s="1447"/>
      <c r="E82" s="1447"/>
      <c r="F82" s="1447"/>
      <c r="G82" s="1447"/>
      <c r="H82" s="1447"/>
      <c r="I82" s="1447"/>
      <c r="J82" s="1447"/>
      <c r="K82" s="1447"/>
      <c r="L82" s="1447"/>
      <c r="M82" s="1447"/>
      <c r="N82" s="1447"/>
      <c r="O82" s="1447"/>
      <c r="P82" s="1447"/>
      <c r="Q82" s="1447"/>
      <c r="R82" s="1447"/>
      <c r="S82" s="1447"/>
      <c r="T82" s="1447"/>
      <c r="U82" s="1447"/>
      <c r="V82" s="1447"/>
      <c r="W82" s="1447"/>
      <c r="X82" s="1447"/>
      <c r="Y82" s="1447"/>
      <c r="Z82" s="1447"/>
      <c r="AA82" s="1447"/>
      <c r="AB82" s="1447"/>
      <c r="AC82" s="1447"/>
      <c r="AD82" s="1447"/>
      <c r="AE82" s="1447"/>
      <c r="AF82" s="617"/>
    </row>
    <row r="83" spans="1:32" ht="15.6" customHeight="1">
      <c r="A83" s="834" t="s">
        <v>774</v>
      </c>
      <c r="B83" s="1394" t="s">
        <v>926</v>
      </c>
      <c r="C83" s="1447"/>
      <c r="D83" s="1447"/>
      <c r="E83" s="1447"/>
      <c r="F83" s="1447"/>
      <c r="G83" s="1447"/>
      <c r="H83" s="1447"/>
      <c r="I83" s="1447"/>
      <c r="J83" s="1447"/>
      <c r="K83" s="1447"/>
      <c r="L83" s="1447"/>
      <c r="M83" s="1447"/>
      <c r="N83" s="1447"/>
      <c r="O83" s="1447"/>
      <c r="P83" s="1447"/>
      <c r="Q83" s="1447"/>
      <c r="R83" s="1447"/>
      <c r="S83" s="1447"/>
      <c r="T83" s="1447"/>
      <c r="U83" s="1447"/>
      <c r="V83" s="1447"/>
      <c r="W83" s="1447"/>
      <c r="X83" s="1447"/>
      <c r="Y83" s="1447"/>
      <c r="Z83" s="1447"/>
      <c r="AA83" s="1447"/>
      <c r="AB83" s="1447"/>
      <c r="AC83" s="1447"/>
      <c r="AD83" s="1447"/>
      <c r="AE83" s="1447"/>
      <c r="AF83" s="617"/>
    </row>
    <row r="84" spans="1:32" ht="15.6" customHeight="1">
      <c r="A84" s="834"/>
      <c r="B84" s="751"/>
      <c r="C84" s="750"/>
      <c r="D84" s="750"/>
      <c r="E84" s="1445" t="s">
        <v>1000</v>
      </c>
      <c r="F84" s="1445"/>
      <c r="G84" s="1445"/>
      <c r="H84" s="1445"/>
      <c r="I84" s="1445"/>
      <c r="J84" s="1445"/>
      <c r="K84" s="1445"/>
      <c r="L84" s="1445"/>
      <c r="M84" s="1445"/>
      <c r="N84" s="1445"/>
      <c r="O84" s="1445"/>
      <c r="P84" s="1445"/>
      <c r="Q84" s="1445"/>
      <c r="R84" s="1445"/>
      <c r="S84" s="1445"/>
      <c r="T84" s="1445"/>
      <c r="U84" s="750"/>
      <c r="V84" s="750"/>
      <c r="W84" s="750"/>
      <c r="X84" s="750"/>
      <c r="Y84" s="750"/>
      <c r="Z84" s="750"/>
      <c r="AA84" s="750"/>
      <c r="AB84" s="750"/>
      <c r="AC84" s="750"/>
      <c r="AD84" s="750"/>
      <c r="AE84" s="750"/>
      <c r="AF84" s="617"/>
    </row>
    <row r="85" spans="1:32" s="837" customFormat="1" ht="20.100000000000001" customHeight="1">
      <c r="A85" s="836"/>
      <c r="B85" s="1442" t="s">
        <v>981</v>
      </c>
      <c r="C85" s="1442"/>
      <c r="D85" s="1442"/>
      <c r="E85" s="1442"/>
      <c r="F85" s="1442"/>
      <c r="G85" s="1442"/>
      <c r="H85" s="1442"/>
      <c r="I85" s="1442"/>
      <c r="J85" s="1442"/>
      <c r="K85" s="1443" t="str">
        <f>B50</f>
        <v>Stowarzyszenie Rozwoju Gmin „CENTRUM”</v>
      </c>
      <c r="L85" s="1444"/>
      <c r="M85" s="1444"/>
      <c r="N85" s="1444"/>
      <c r="O85" s="1444"/>
      <c r="P85" s="1444"/>
      <c r="Q85" s="1444"/>
      <c r="R85" s="1444"/>
      <c r="S85" s="1444"/>
      <c r="T85" s="1444"/>
      <c r="U85" s="1444"/>
      <c r="V85" s="1444"/>
      <c r="W85" s="1444"/>
      <c r="X85" s="1444"/>
      <c r="Y85" s="1444"/>
      <c r="Z85" s="1444"/>
      <c r="AA85" s="1444"/>
      <c r="AB85" s="1444"/>
      <c r="AC85" s="1444"/>
      <c r="AD85" s="1444"/>
      <c r="AE85" s="1444"/>
      <c r="AF85" s="752"/>
    </row>
    <row r="86" spans="1:32" ht="2.4500000000000002" customHeight="1">
      <c r="A86" s="826"/>
      <c r="B86" s="726"/>
      <c r="C86" s="730"/>
      <c r="D86" s="730"/>
      <c r="E86" s="730"/>
      <c r="F86" s="730"/>
      <c r="G86" s="730"/>
      <c r="H86" s="730"/>
      <c r="I86" s="730"/>
      <c r="J86" s="730"/>
      <c r="K86" s="730"/>
      <c r="L86" s="730"/>
      <c r="M86" s="730"/>
      <c r="N86" s="730"/>
      <c r="O86" s="730"/>
      <c r="P86" s="730"/>
      <c r="Q86" s="730"/>
      <c r="R86" s="730"/>
      <c r="S86" s="730"/>
      <c r="T86" s="730"/>
      <c r="U86" s="730"/>
      <c r="V86" s="730"/>
      <c r="W86" s="730"/>
      <c r="X86" s="730"/>
      <c r="Y86" s="730"/>
      <c r="Z86" s="730"/>
      <c r="AA86" s="730"/>
      <c r="AB86" s="730"/>
      <c r="AC86" s="730"/>
      <c r="AD86" s="730"/>
      <c r="AE86" s="730"/>
      <c r="AF86" s="617"/>
    </row>
    <row r="87" spans="1:32" ht="13.35" hidden="1" customHeight="1">
      <c r="A87" s="838"/>
      <c r="B87" s="1426"/>
      <c r="C87" s="1427"/>
      <c r="D87" s="1427"/>
      <c r="E87" s="1427"/>
      <c r="F87" s="1427"/>
      <c r="G87" s="1427"/>
      <c r="H87" s="1427"/>
      <c r="I87" s="1427"/>
      <c r="J87" s="1427"/>
      <c r="K87" s="1427"/>
      <c r="L87" s="1427"/>
      <c r="M87" s="1427"/>
      <c r="N87" s="1427"/>
      <c r="O87" s="1427"/>
      <c r="P87" s="1427"/>
      <c r="Q87" s="1427"/>
      <c r="R87" s="1427"/>
      <c r="S87" s="1427"/>
      <c r="T87" s="1427"/>
      <c r="U87" s="1427"/>
      <c r="V87" s="1427"/>
      <c r="W87" s="1427"/>
      <c r="X87" s="1427"/>
      <c r="Y87" s="1427"/>
      <c r="Z87" s="1427"/>
      <c r="AA87" s="1427"/>
      <c r="AB87" s="1427"/>
      <c r="AC87" s="1427"/>
      <c r="AD87" s="1427"/>
      <c r="AE87" s="1427"/>
      <c r="AF87" s="618"/>
    </row>
    <row r="88" spans="1:32" ht="40.35" customHeight="1">
      <c r="A88" s="763"/>
      <c r="B88" s="763"/>
      <c r="C88" s="763"/>
      <c r="D88" s="763"/>
      <c r="E88" s="763"/>
      <c r="F88" s="763"/>
      <c r="G88" s="764"/>
      <c r="H88" s="764"/>
      <c r="I88" s="764"/>
      <c r="J88" s="764"/>
      <c r="K88" s="764"/>
      <c r="L88" s="764"/>
      <c r="M88" s="764"/>
      <c r="N88" s="764"/>
      <c r="O88" s="764"/>
      <c r="P88" s="765"/>
      <c r="Q88" s="765"/>
      <c r="R88" s="765"/>
      <c r="S88" s="765"/>
      <c r="T88" s="765"/>
      <c r="U88" s="765"/>
      <c r="V88" s="765"/>
      <c r="W88" s="765"/>
      <c r="X88" s="765"/>
      <c r="Y88" s="765"/>
      <c r="Z88" s="765"/>
      <c r="AA88" s="765"/>
      <c r="AB88" s="765"/>
      <c r="AC88" s="765"/>
      <c r="AD88" s="765"/>
      <c r="AE88" s="765"/>
      <c r="AF88" s="765"/>
    </row>
    <row r="89" spans="1:32">
      <c r="A89" s="610"/>
      <c r="B89" s="610"/>
      <c r="C89" s="610"/>
      <c r="D89" s="610"/>
      <c r="E89" s="610"/>
      <c r="F89" s="610"/>
      <c r="G89" s="610"/>
      <c r="H89" s="610"/>
      <c r="I89" s="610"/>
      <c r="J89" s="610"/>
      <c r="K89" s="610"/>
      <c r="L89" s="610"/>
      <c r="M89" s="610"/>
      <c r="N89" s="610"/>
      <c r="O89" s="610"/>
      <c r="P89" s="610"/>
      <c r="Q89" s="610"/>
      <c r="R89" s="610"/>
      <c r="S89" s="610"/>
      <c r="T89" s="610"/>
      <c r="U89" s="610"/>
      <c r="V89" s="610"/>
      <c r="W89" s="610"/>
      <c r="X89" s="610"/>
      <c r="Y89" s="610"/>
      <c r="Z89" s="610"/>
      <c r="AA89" s="610"/>
      <c r="AB89" s="610"/>
      <c r="AC89" s="610"/>
      <c r="AD89" s="610"/>
      <c r="AE89" s="610"/>
      <c r="AF89" s="610"/>
    </row>
    <row r="90" spans="1:32">
      <c r="A90" s="610"/>
      <c r="B90" s="610"/>
      <c r="C90" s="610"/>
      <c r="D90" s="610"/>
      <c r="E90" s="610"/>
      <c r="F90" s="610"/>
      <c r="G90" s="610"/>
      <c r="H90" s="610"/>
      <c r="I90" s="610"/>
      <c r="J90" s="610"/>
      <c r="K90" s="610"/>
      <c r="L90" s="610"/>
      <c r="M90" s="610"/>
      <c r="N90" s="610"/>
      <c r="O90" s="610"/>
      <c r="P90" s="610"/>
      <c r="Q90" s="610"/>
      <c r="R90" s="610"/>
      <c r="S90" s="610"/>
      <c r="T90" s="610"/>
      <c r="U90" s="610"/>
      <c r="V90" s="610"/>
      <c r="W90" s="610"/>
      <c r="X90" s="610"/>
      <c r="Y90" s="610"/>
      <c r="Z90" s="610"/>
      <c r="AA90" s="610"/>
      <c r="AB90" s="610"/>
      <c r="AC90" s="610"/>
      <c r="AD90" s="610"/>
      <c r="AE90" s="610"/>
      <c r="AF90" s="610"/>
    </row>
  </sheetData>
  <sheetProtection formatCells="0" formatRows="0" insertRows="0" deleteRows="0"/>
  <mergeCells count="68">
    <mergeCell ref="B22:AE22"/>
    <mergeCell ref="A2:W2"/>
    <mergeCell ref="AA2:AE2"/>
    <mergeCell ref="A4:AF4"/>
    <mergeCell ref="B7:U8"/>
    <mergeCell ref="B9:U9"/>
    <mergeCell ref="B11:AE12"/>
    <mergeCell ref="B14:AE14"/>
    <mergeCell ref="B15:AE16"/>
    <mergeCell ref="B17:AE17"/>
    <mergeCell ref="B19:AC19"/>
    <mergeCell ref="B20:AE21"/>
    <mergeCell ref="U50:AD50"/>
    <mergeCell ref="B48:AE48"/>
    <mergeCell ref="B24:AE24"/>
    <mergeCell ref="B25:AE26"/>
    <mergeCell ref="B27:AE27"/>
    <mergeCell ref="B29:AE32"/>
    <mergeCell ref="B33:AE36"/>
    <mergeCell ref="U38:AE41"/>
    <mergeCell ref="C40:G40"/>
    <mergeCell ref="B42:S42"/>
    <mergeCell ref="U42:AE42"/>
    <mergeCell ref="A43:AF44"/>
    <mergeCell ref="B46:AF46"/>
    <mergeCell ref="B47:AE47"/>
    <mergeCell ref="B72:AE72"/>
    <mergeCell ref="B73:AE73"/>
    <mergeCell ref="B62:AE62"/>
    <mergeCell ref="B49:AE49"/>
    <mergeCell ref="B51:AE51"/>
    <mergeCell ref="B53:AE53"/>
    <mergeCell ref="B54:AE54"/>
    <mergeCell ref="B55:AE55"/>
    <mergeCell ref="B56:AE56"/>
    <mergeCell ref="B57:AE57"/>
    <mergeCell ref="B58:AE58"/>
    <mergeCell ref="B59:AE59"/>
    <mergeCell ref="B60:AE60"/>
    <mergeCell ref="B61:AE61"/>
    <mergeCell ref="B50:M50"/>
    <mergeCell ref="N50:T50"/>
    <mergeCell ref="B87:AE87"/>
    <mergeCell ref="B75:AE75"/>
    <mergeCell ref="B76:AE76"/>
    <mergeCell ref="B77:AE77"/>
    <mergeCell ref="B78:AE78"/>
    <mergeCell ref="B79:AE79"/>
    <mergeCell ref="B80:AE80"/>
    <mergeCell ref="B81:AE81"/>
    <mergeCell ref="B82:AE82"/>
    <mergeCell ref="B83:AE83"/>
    <mergeCell ref="M52:V52"/>
    <mergeCell ref="B52:L52"/>
    <mergeCell ref="W52:AD52"/>
    <mergeCell ref="B85:J85"/>
    <mergeCell ref="K85:AE85"/>
    <mergeCell ref="E84:T84"/>
    <mergeCell ref="B74:AE74"/>
    <mergeCell ref="B63:AE63"/>
    <mergeCell ref="B64:AE64"/>
    <mergeCell ref="B65:AE65"/>
    <mergeCell ref="B66:AE66"/>
    <mergeCell ref="B67:AE67"/>
    <mergeCell ref="B68:AE68"/>
    <mergeCell ref="B69:AE69"/>
    <mergeCell ref="B70:AE70"/>
    <mergeCell ref="B71:AE71"/>
  </mergeCells>
  <dataValidations count="5">
    <dataValidation allowBlank="1" showInputMessage="1" showErrorMessage="1" promptTitle="Uwaga!" prompt="Do tego pola jest automatycznie &quot;zaciągana&quot; wartość z pola 3. w części B.III formularza._x000a_Dane oczywiście można zmodyfikować lub zastąpić zupełnie innymi." sqref="B25:AE26"/>
    <dataValidation allowBlank="1" showInputMessage="1" showErrorMessage="1" promptTitle="Uwaga!" prompt="Do tego pola jest automatycznie &quot;zaciągana&quot; wartość z pola 5.1 w części B.II formularza._x000a_Dane oczywiście można zmodyfikować lub zastąpić zupełnie innymi." sqref="B20:AE21"/>
    <dataValidation type="whole" allowBlank="1" showInputMessage="1" showErrorMessage="1" errorTitle="Błąd!" error="W tym polu można wpisać tylko pojedynczą cyfrę - w zakresie od 0 do 1" sqref="L40">
      <formula1>0</formula1>
      <formula2>1</formula2>
    </dataValidation>
    <dataValidation type="whole" allowBlank="1" showInputMessage="1" showErrorMessage="1" errorTitle="Błąd!" error="W tym polu można wpisać tylko pojedynczą cyfrę - w zakresie od 0 do 3" sqref="I40">
      <formula1>0</formula1>
      <formula2>3</formula2>
    </dataValidation>
    <dataValidation type="whole" allowBlank="1" showInputMessage="1" showErrorMessage="1" errorTitle="Błąd!" error="W tym polu można wpisać tylko pojedynczą cyfrę - w zakresie od 0 do 9" sqref="M40 J40 O40:R40">
      <formula1>0</formula1>
      <formula2>9</formula2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6" fitToHeight="0" orientation="portrait" errors="blank" r:id="rId1"/>
  <headerFooter alignWithMargins="0">
    <oddFooter>&amp;L&amp;8PROW 2014-2020_19.2/5/z&amp;R
&amp;8Strona &amp;P z &amp;N</oddFooter>
  </headerFooter>
  <rowBreaks count="3" manualBreakCount="3">
    <brk id="45" max="31" man="1"/>
    <brk id="60" max="31" man="1"/>
    <brk id="71" max="31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6"/>
  <dimension ref="A1:AI41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.75"/>
  <cols>
    <col min="1" max="2" width="2" style="12" customWidth="1"/>
    <col min="3" max="18" width="3" style="12" customWidth="1"/>
    <col min="19" max="19" width="2" style="12" customWidth="1"/>
    <col min="20" max="20" width="3" style="12" customWidth="1"/>
    <col min="21" max="21" width="4.5703125" style="12" customWidth="1"/>
    <col min="22" max="32" width="3.42578125" style="12" customWidth="1"/>
    <col min="33" max="33" width="4.5703125" style="12" customWidth="1"/>
    <col min="34" max="34" width="2.140625" style="12" customWidth="1"/>
    <col min="35" max="35" width="8.5703125" style="145" customWidth="1"/>
    <col min="36" max="16384" width="9.140625" style="145"/>
  </cols>
  <sheetData>
    <row r="1" spans="1:34" ht="12.75" customHeight="1">
      <c r="A1" s="639"/>
      <c r="B1" s="640"/>
      <c r="C1" s="640"/>
      <c r="D1" s="640"/>
      <c r="E1" s="640"/>
      <c r="F1" s="640"/>
      <c r="G1" s="640"/>
      <c r="H1" s="640"/>
      <c r="I1" s="640"/>
      <c r="J1" s="640"/>
      <c r="K1" s="640"/>
      <c r="L1" s="640"/>
      <c r="M1" s="640"/>
      <c r="N1" s="640"/>
      <c r="O1" s="640"/>
      <c r="P1" s="640"/>
      <c r="Q1" s="640"/>
      <c r="R1" s="640"/>
      <c r="S1" s="640"/>
      <c r="T1" s="640"/>
      <c r="U1" s="640"/>
      <c r="V1" s="640"/>
      <c r="W1" s="640"/>
      <c r="X1" s="640"/>
      <c r="Y1" s="640"/>
      <c r="Z1" s="640"/>
      <c r="AA1" s="640"/>
      <c r="AB1" s="640"/>
      <c r="AC1" s="640"/>
      <c r="AD1" s="640"/>
      <c r="AE1" s="640"/>
      <c r="AF1" s="640"/>
      <c r="AG1" s="640"/>
      <c r="AH1" s="641"/>
    </row>
    <row r="2" spans="1:34" ht="15.75" customHeight="1">
      <c r="A2" s="1530"/>
      <c r="B2" s="1531"/>
      <c r="C2" s="1531"/>
      <c r="D2" s="1531"/>
      <c r="E2" s="1531"/>
      <c r="F2" s="1531"/>
      <c r="G2" s="1531"/>
      <c r="H2" s="1531"/>
      <c r="I2" s="1531"/>
      <c r="J2" s="1531"/>
      <c r="K2" s="1531"/>
      <c r="L2" s="1531"/>
      <c r="M2" s="1531"/>
      <c r="N2" s="1531"/>
      <c r="O2" s="1531"/>
      <c r="P2" s="1531"/>
      <c r="Q2" s="1531"/>
      <c r="R2" s="1531"/>
      <c r="S2" s="1531"/>
      <c r="T2" s="1531"/>
      <c r="U2" s="1531"/>
      <c r="V2" s="1531"/>
      <c r="W2" s="1531"/>
      <c r="X2" s="1531"/>
      <c r="Y2" s="642"/>
      <c r="Z2" s="642"/>
      <c r="AA2" s="642"/>
      <c r="AB2" s="642"/>
      <c r="AC2" s="1532" t="s">
        <v>436</v>
      </c>
      <c r="AD2" s="1533"/>
      <c r="AE2" s="1533"/>
      <c r="AF2" s="1533"/>
      <c r="AG2" s="1534"/>
      <c r="AH2" s="643"/>
    </row>
    <row r="3" spans="1:34" ht="6.75" customHeight="1">
      <c r="A3" s="1535"/>
      <c r="B3" s="1518"/>
      <c r="C3" s="1518"/>
      <c r="D3" s="1518"/>
      <c r="E3" s="1518"/>
      <c r="F3" s="1518"/>
      <c r="G3" s="1518"/>
      <c r="H3" s="1518"/>
      <c r="I3" s="1518"/>
      <c r="J3" s="1518"/>
      <c r="K3" s="1518"/>
      <c r="L3" s="1518"/>
      <c r="M3" s="1518"/>
      <c r="N3" s="1518"/>
      <c r="O3" s="1518"/>
      <c r="P3" s="1518"/>
      <c r="Q3" s="1518"/>
      <c r="R3" s="1518"/>
      <c r="S3" s="1518"/>
      <c r="T3" s="1518"/>
      <c r="U3" s="1518"/>
      <c r="V3" s="1518"/>
      <c r="W3" s="1518"/>
      <c r="X3" s="1518"/>
      <c r="Y3" s="1518"/>
      <c r="Z3" s="1518"/>
      <c r="AA3" s="1518"/>
      <c r="AB3" s="1518"/>
      <c r="AC3" s="1518"/>
      <c r="AD3" s="1518"/>
      <c r="AE3" s="1518"/>
      <c r="AF3" s="1518"/>
      <c r="AG3" s="1518"/>
      <c r="AH3" s="1536"/>
    </row>
    <row r="4" spans="1:34" ht="31.5" customHeight="1">
      <c r="A4" s="1537" t="s">
        <v>871</v>
      </c>
      <c r="B4" s="1538"/>
      <c r="C4" s="1538"/>
      <c r="D4" s="1538"/>
      <c r="E4" s="1538"/>
      <c r="F4" s="1538"/>
      <c r="G4" s="1538"/>
      <c r="H4" s="1538"/>
      <c r="I4" s="1538"/>
      <c r="J4" s="1538"/>
      <c r="K4" s="1538"/>
      <c r="L4" s="1538"/>
      <c r="M4" s="1538"/>
      <c r="N4" s="1538"/>
      <c r="O4" s="1538"/>
      <c r="P4" s="1538"/>
      <c r="Q4" s="1538"/>
      <c r="R4" s="1538"/>
      <c r="S4" s="1538"/>
      <c r="T4" s="1538"/>
      <c r="U4" s="1538"/>
      <c r="V4" s="1538"/>
      <c r="W4" s="1538"/>
      <c r="X4" s="1538"/>
      <c r="Y4" s="1538"/>
      <c r="Z4" s="1538"/>
      <c r="AA4" s="1538"/>
      <c r="AB4" s="1538"/>
      <c r="AC4" s="1538"/>
      <c r="AD4" s="1538"/>
      <c r="AE4" s="1538"/>
      <c r="AF4" s="1538"/>
      <c r="AG4" s="1538"/>
      <c r="AH4" s="1539"/>
    </row>
    <row r="5" spans="1:34" ht="6.75" customHeight="1">
      <c r="A5" s="1540"/>
      <c r="B5" s="1541"/>
      <c r="C5" s="1542"/>
      <c r="D5" s="1542"/>
      <c r="E5" s="1542"/>
      <c r="F5" s="1542"/>
      <c r="G5" s="1542"/>
      <c r="H5" s="1542"/>
      <c r="I5" s="1542"/>
      <c r="J5" s="1542"/>
      <c r="K5" s="1542"/>
      <c r="L5" s="1542"/>
      <c r="M5" s="1542"/>
      <c r="N5" s="1542"/>
      <c r="O5" s="1542"/>
      <c r="P5" s="1542"/>
      <c r="Q5" s="1542"/>
      <c r="R5" s="1542"/>
      <c r="S5" s="1542"/>
      <c r="T5" s="1542"/>
      <c r="U5" s="1542"/>
      <c r="V5" s="1542"/>
      <c r="W5" s="1542"/>
      <c r="X5" s="1542"/>
      <c r="Y5" s="1542"/>
      <c r="Z5" s="1542"/>
      <c r="AA5" s="1542"/>
      <c r="AB5" s="1542"/>
      <c r="AC5" s="1542"/>
      <c r="AD5" s="1542"/>
      <c r="AE5" s="1542"/>
      <c r="AF5" s="1542"/>
      <c r="AG5" s="1542"/>
      <c r="AH5" s="1543"/>
    </row>
    <row r="6" spans="1:34" ht="9.6" customHeight="1">
      <c r="A6" s="644"/>
      <c r="B6" s="645"/>
      <c r="C6" s="645"/>
      <c r="D6" s="645"/>
      <c r="E6" s="645"/>
      <c r="F6" s="645"/>
      <c r="G6" s="645"/>
      <c r="H6" s="645"/>
      <c r="I6" s="645"/>
      <c r="J6" s="645"/>
      <c r="K6" s="645"/>
      <c r="L6" s="645"/>
      <c r="M6" s="645"/>
      <c r="N6" s="645"/>
      <c r="O6" s="645"/>
      <c r="P6" s="645"/>
      <c r="Q6" s="646"/>
      <c r="R6" s="646"/>
      <c r="S6" s="646"/>
      <c r="T6" s="646"/>
      <c r="U6" s="646"/>
      <c r="V6" s="646"/>
      <c r="W6" s="646"/>
      <c r="X6" s="646"/>
      <c r="Y6" s="646"/>
      <c r="Z6" s="646"/>
      <c r="AA6" s="646"/>
      <c r="AB6" s="646"/>
      <c r="AC6" s="646"/>
      <c r="AD6" s="1529"/>
      <c r="AE6" s="1529"/>
      <c r="AF6" s="1529"/>
      <c r="AG6" s="1529"/>
      <c r="AH6" s="647"/>
    </row>
    <row r="7" spans="1:34" hidden="1">
      <c r="A7" s="644"/>
      <c r="B7" s="645"/>
      <c r="C7" s="645"/>
      <c r="D7" s="645"/>
      <c r="E7" s="645"/>
      <c r="F7" s="645"/>
      <c r="G7" s="645"/>
      <c r="H7" s="645"/>
      <c r="I7" s="645"/>
      <c r="J7" s="645"/>
      <c r="K7" s="645"/>
      <c r="L7" s="645"/>
      <c r="M7" s="645"/>
      <c r="N7" s="645"/>
      <c r="O7" s="645"/>
      <c r="P7" s="645"/>
      <c r="Q7" s="646"/>
      <c r="R7" s="646"/>
      <c r="S7" s="646"/>
      <c r="T7" s="646"/>
      <c r="U7" s="646"/>
      <c r="V7" s="646"/>
      <c r="W7" s="646"/>
      <c r="X7" s="646"/>
      <c r="Y7" s="646"/>
      <c r="Z7" s="646"/>
      <c r="AA7" s="646"/>
      <c r="AB7" s="646"/>
      <c r="AC7" s="646"/>
      <c r="AD7" s="648"/>
      <c r="AE7" s="648"/>
      <c r="AF7" s="648"/>
      <c r="AG7" s="648"/>
      <c r="AH7" s="647"/>
    </row>
    <row r="8" spans="1:34" hidden="1">
      <c r="A8" s="644"/>
      <c r="B8" s="645"/>
      <c r="C8" s="645"/>
      <c r="D8" s="645"/>
      <c r="E8" s="645"/>
      <c r="F8" s="645"/>
      <c r="G8" s="645"/>
      <c r="H8" s="645"/>
      <c r="I8" s="645"/>
      <c r="J8" s="645"/>
      <c r="K8" s="645"/>
      <c r="L8" s="645"/>
      <c r="M8" s="645"/>
      <c r="N8" s="645"/>
      <c r="O8" s="645"/>
      <c r="P8" s="645"/>
      <c r="Q8" s="646"/>
      <c r="R8" s="646"/>
      <c r="S8" s="646"/>
      <c r="T8" s="646"/>
      <c r="U8" s="646"/>
      <c r="V8" s="646"/>
      <c r="W8" s="646"/>
      <c r="X8" s="646"/>
      <c r="Y8" s="646"/>
      <c r="Z8" s="646"/>
      <c r="AA8" s="646"/>
      <c r="AB8" s="646"/>
      <c r="AC8" s="646"/>
      <c r="AD8" s="648"/>
      <c r="AE8" s="648"/>
      <c r="AF8" s="648"/>
      <c r="AG8" s="648"/>
      <c r="AH8" s="647"/>
    </row>
    <row r="9" spans="1:34" ht="15" hidden="1" customHeight="1">
      <c r="A9" s="644"/>
      <c r="B9" s="645"/>
      <c r="C9" s="645"/>
      <c r="D9" s="645"/>
      <c r="E9" s="645"/>
      <c r="F9" s="645"/>
      <c r="G9" s="645"/>
      <c r="H9" s="645"/>
      <c r="I9" s="645"/>
      <c r="J9" s="645"/>
      <c r="K9" s="645"/>
      <c r="L9" s="645"/>
      <c r="M9" s="645"/>
      <c r="N9" s="645"/>
      <c r="O9" s="645"/>
      <c r="P9" s="645"/>
      <c r="Q9" s="646"/>
      <c r="R9" s="646"/>
      <c r="S9" s="646"/>
      <c r="T9" s="646"/>
      <c r="U9" s="646"/>
      <c r="V9" s="646"/>
      <c r="W9" s="646"/>
      <c r="X9" s="649"/>
      <c r="Y9" s="649"/>
      <c r="Z9" s="650"/>
      <c r="AA9" s="650"/>
      <c r="AB9" s="650"/>
      <c r="AC9" s="391"/>
      <c r="AD9" s="391"/>
      <c r="AE9" s="391"/>
      <c r="AF9" s="391"/>
      <c r="AG9" s="391"/>
      <c r="AH9" s="651"/>
    </row>
    <row r="10" spans="1:34" hidden="1">
      <c r="A10" s="644"/>
      <c r="B10" s="645"/>
      <c r="C10" s="645"/>
      <c r="D10" s="645"/>
      <c r="E10" s="645"/>
      <c r="F10" s="645"/>
      <c r="G10" s="645"/>
      <c r="H10" s="645"/>
      <c r="I10" s="645"/>
      <c r="J10" s="645"/>
      <c r="K10" s="645"/>
      <c r="L10" s="645"/>
      <c r="M10" s="645"/>
      <c r="N10" s="645"/>
      <c r="O10" s="645"/>
      <c r="P10" s="645"/>
      <c r="Q10" s="646"/>
      <c r="R10" s="646"/>
      <c r="S10" s="646"/>
      <c r="T10" s="646"/>
      <c r="U10" s="646"/>
      <c r="V10" s="646"/>
      <c r="W10" s="646"/>
      <c r="X10" s="649"/>
      <c r="Y10" s="649"/>
      <c r="Z10" s="650"/>
      <c r="AA10" s="650"/>
      <c r="AB10" s="650"/>
      <c r="AC10" s="650"/>
      <c r="AD10" s="1517"/>
      <c r="AE10" s="1518"/>
      <c r="AF10" s="1518"/>
      <c r="AG10" s="1518"/>
      <c r="AH10" s="651"/>
    </row>
    <row r="11" spans="1:34" hidden="1">
      <c r="A11" s="644"/>
      <c r="B11" s="1519"/>
      <c r="C11" s="1519"/>
      <c r="D11" s="1519"/>
      <c r="E11" s="1519"/>
      <c r="F11" s="1519"/>
      <c r="G11" s="1519"/>
      <c r="H11" s="1519"/>
      <c r="I11" s="1519"/>
      <c r="J11" s="1519"/>
      <c r="K11" s="1519"/>
      <c r="L11" s="1519"/>
      <c r="M11" s="1519"/>
      <c r="N11" s="1519"/>
      <c r="O11" s="1519"/>
      <c r="P11" s="1519"/>
      <c r="Q11" s="646"/>
      <c r="R11" s="646"/>
      <c r="S11" s="646"/>
      <c r="T11" s="646"/>
      <c r="U11" s="646"/>
      <c r="V11" s="646"/>
      <c r="W11" s="646"/>
      <c r="X11" s="646"/>
      <c r="Y11" s="646"/>
      <c r="Z11" s="646"/>
      <c r="AA11" s="646"/>
      <c r="AB11" s="646"/>
      <c r="AC11" s="646"/>
      <c r="AD11" s="1518"/>
      <c r="AE11" s="1518"/>
      <c r="AF11" s="1518"/>
      <c r="AG11" s="1518"/>
      <c r="AH11" s="647"/>
    </row>
    <row r="12" spans="1:34" ht="60" customHeight="1">
      <c r="A12" s="644"/>
      <c r="B12" s="1520"/>
      <c r="C12" s="1521"/>
      <c r="D12" s="1521"/>
      <c r="E12" s="1521"/>
      <c r="F12" s="1521"/>
      <c r="G12" s="1521"/>
      <c r="H12" s="1521"/>
      <c r="I12" s="1521"/>
      <c r="J12" s="1521"/>
      <c r="K12" s="1521"/>
      <c r="L12" s="1521"/>
      <c r="M12" s="1521"/>
      <c r="N12" s="1521"/>
      <c r="O12" s="1521"/>
      <c r="P12" s="1521"/>
      <c r="Q12" s="1521"/>
      <c r="R12" s="1521"/>
      <c r="S12" s="1521"/>
      <c r="T12" s="1521"/>
      <c r="U12" s="1521"/>
      <c r="V12" s="1521"/>
      <c r="W12" s="1521"/>
      <c r="X12" s="1521"/>
      <c r="Y12" s="1521"/>
      <c r="Z12" s="1521"/>
      <c r="AA12" s="1521"/>
      <c r="AB12" s="1521"/>
      <c r="AC12" s="1521"/>
      <c r="AD12" s="1521"/>
      <c r="AE12" s="1521"/>
      <c r="AF12" s="1521"/>
      <c r="AG12" s="1522"/>
      <c r="AH12" s="647"/>
    </row>
    <row r="13" spans="1:34">
      <c r="A13" s="644"/>
      <c r="B13" s="1523"/>
      <c r="C13" s="1524"/>
      <c r="D13" s="1524"/>
      <c r="E13" s="1524"/>
      <c r="F13" s="1524"/>
      <c r="G13" s="1524"/>
      <c r="H13" s="1524"/>
      <c r="I13" s="1524"/>
      <c r="J13" s="1524"/>
      <c r="K13" s="1524"/>
      <c r="L13" s="1524"/>
      <c r="M13" s="1524"/>
      <c r="N13" s="1524"/>
      <c r="O13" s="1524"/>
      <c r="P13" s="1524"/>
      <c r="Q13" s="1524"/>
      <c r="R13" s="1524"/>
      <c r="S13" s="1524"/>
      <c r="T13" s="1524"/>
      <c r="U13" s="1524"/>
      <c r="V13" s="1524"/>
      <c r="W13" s="1524"/>
      <c r="X13" s="1524"/>
      <c r="Y13" s="1524"/>
      <c r="Z13" s="1524"/>
      <c r="AA13" s="1524"/>
      <c r="AB13" s="1524"/>
      <c r="AC13" s="1524"/>
      <c r="AD13" s="1524"/>
      <c r="AE13" s="1524"/>
      <c r="AF13" s="1524"/>
      <c r="AG13" s="1525"/>
      <c r="AH13" s="647"/>
    </row>
    <row r="14" spans="1:34">
      <c r="A14" s="644"/>
      <c r="B14" s="1526" t="s">
        <v>872</v>
      </c>
      <c r="C14" s="1526"/>
      <c r="D14" s="1526"/>
      <c r="E14" s="1526"/>
      <c r="F14" s="1526"/>
      <c r="G14" s="1526"/>
      <c r="H14" s="1526"/>
      <c r="I14" s="1526"/>
      <c r="J14" s="1526"/>
      <c r="K14" s="1526"/>
      <c r="L14" s="1526"/>
      <c r="M14" s="1526"/>
      <c r="N14" s="1526"/>
      <c r="O14" s="1526"/>
      <c r="P14" s="1526"/>
      <c r="Q14" s="1527"/>
      <c r="R14" s="1527"/>
      <c r="S14" s="1527"/>
      <c r="T14" s="1527"/>
      <c r="U14" s="1527"/>
      <c r="V14" s="1527"/>
      <c r="W14" s="1527"/>
      <c r="X14" s="1527"/>
      <c r="Y14" s="1527"/>
      <c r="Z14" s="1518"/>
      <c r="AA14" s="1518"/>
      <c r="AB14" s="1518"/>
      <c r="AC14" s="1518"/>
      <c r="AD14" s="1518"/>
      <c r="AE14" s="1518"/>
      <c r="AF14" s="1518"/>
      <c r="AG14" s="1518"/>
      <c r="AH14" s="647"/>
    </row>
    <row r="15" spans="1:34" ht="9" customHeight="1">
      <c r="A15" s="644"/>
      <c r="B15" s="1499"/>
      <c r="C15" s="1499"/>
      <c r="D15" s="1499"/>
      <c r="E15" s="1499"/>
      <c r="F15" s="1499"/>
      <c r="G15" s="1499"/>
      <c r="H15" s="1499"/>
      <c r="I15" s="1499"/>
      <c r="J15" s="1499"/>
      <c r="K15" s="1499"/>
      <c r="L15" s="1499"/>
      <c r="M15" s="1499"/>
      <c r="N15" s="1499"/>
      <c r="O15" s="1499"/>
      <c r="P15" s="1499"/>
      <c r="Q15" s="1499"/>
      <c r="R15" s="1499"/>
      <c r="S15" s="1499"/>
      <c r="T15" s="1499"/>
      <c r="U15" s="1499"/>
      <c r="V15" s="1499"/>
      <c r="W15" s="1499"/>
      <c r="X15" s="1499"/>
      <c r="Y15" s="1499"/>
      <c r="Z15" s="1518"/>
      <c r="AA15" s="1518"/>
      <c r="AB15" s="1518"/>
      <c r="AC15" s="1518"/>
      <c r="AD15" s="1518"/>
      <c r="AE15" s="1518"/>
      <c r="AF15" s="1518"/>
      <c r="AG15" s="1518"/>
      <c r="AH15" s="647"/>
    </row>
    <row r="16" spans="1:34" ht="5.0999999999999996" hidden="1" customHeight="1">
      <c r="A16" s="644"/>
      <c r="B16" s="646"/>
      <c r="C16" s="646"/>
      <c r="D16" s="652"/>
      <c r="E16" s="652"/>
      <c r="F16" s="652"/>
      <c r="G16" s="652"/>
      <c r="H16" s="652"/>
      <c r="I16" s="652"/>
      <c r="J16" s="652"/>
      <c r="K16" s="652"/>
      <c r="L16" s="652"/>
      <c r="M16" s="652"/>
      <c r="N16" s="652"/>
      <c r="O16" s="642"/>
      <c r="P16" s="642"/>
      <c r="Q16" s="642"/>
      <c r="R16" s="642"/>
      <c r="S16" s="642"/>
      <c r="T16" s="642"/>
      <c r="U16" s="646"/>
      <c r="V16" s="646"/>
      <c r="W16" s="646"/>
      <c r="X16" s="646"/>
      <c r="Y16" s="642"/>
      <c r="Z16" s="642"/>
      <c r="AA16" s="642"/>
      <c r="AB16" s="642"/>
      <c r="AC16" s="642"/>
      <c r="AD16" s="642"/>
      <c r="AE16" s="642"/>
      <c r="AF16" s="642"/>
      <c r="AG16" s="642"/>
      <c r="AH16" s="647"/>
    </row>
    <row r="17" spans="1:34" ht="0.6" hidden="1" customHeight="1">
      <c r="A17" s="644"/>
      <c r="B17" s="646"/>
      <c r="C17" s="646"/>
      <c r="D17" s="646"/>
      <c r="E17" s="646"/>
      <c r="F17" s="646"/>
      <c r="G17" s="646"/>
      <c r="H17" s="646"/>
      <c r="I17" s="646"/>
      <c r="J17" s="646"/>
      <c r="K17" s="646"/>
      <c r="L17" s="646"/>
      <c r="M17" s="653"/>
      <c r="N17" s="653"/>
      <c r="O17" s="653"/>
      <c r="P17" s="653"/>
      <c r="Q17" s="653"/>
      <c r="R17" s="653"/>
      <c r="S17" s="653"/>
      <c r="T17" s="653"/>
      <c r="U17" s="653"/>
      <c r="V17" s="653"/>
      <c r="W17" s="653"/>
      <c r="X17" s="653"/>
      <c r="Y17" s="642"/>
      <c r="Z17" s="642"/>
      <c r="AA17" s="642"/>
      <c r="AB17" s="642"/>
      <c r="AC17" s="642"/>
      <c r="AD17" s="642"/>
      <c r="AE17" s="642"/>
      <c r="AF17" s="642"/>
      <c r="AG17" s="642"/>
      <c r="AH17" s="647"/>
    </row>
    <row r="18" spans="1:34" hidden="1">
      <c r="A18" s="644"/>
      <c r="B18" s="646"/>
      <c r="C18" s="646"/>
      <c r="D18" s="646"/>
      <c r="E18" s="646"/>
      <c r="F18" s="646"/>
      <c r="G18" s="646"/>
      <c r="H18" s="646"/>
      <c r="I18" s="646"/>
      <c r="J18" s="646"/>
      <c r="K18" s="646"/>
      <c r="L18" s="646"/>
      <c r="M18" s="653"/>
      <c r="N18" s="653"/>
      <c r="O18" s="653"/>
      <c r="P18" s="653"/>
      <c r="Q18" s="653"/>
      <c r="R18" s="653"/>
      <c r="S18" s="653"/>
      <c r="T18" s="653"/>
      <c r="U18" s="653"/>
      <c r="V18" s="653"/>
      <c r="W18" s="653"/>
      <c r="X18" s="653"/>
      <c r="Y18" s="646"/>
      <c r="Z18" s="646"/>
      <c r="AA18" s="646"/>
      <c r="AB18" s="646"/>
      <c r="AC18" s="646"/>
      <c r="AD18" s="646"/>
      <c r="AE18" s="646"/>
      <c r="AF18" s="646"/>
      <c r="AG18" s="646"/>
      <c r="AH18" s="647"/>
    </row>
    <row r="19" spans="1:34" hidden="1">
      <c r="A19" s="644"/>
      <c r="B19" s="646"/>
      <c r="C19" s="646"/>
      <c r="D19" s="646"/>
      <c r="E19" s="646"/>
      <c r="F19" s="646"/>
      <c r="G19" s="646"/>
      <c r="H19" s="646"/>
      <c r="I19" s="646"/>
      <c r="J19" s="646"/>
      <c r="K19" s="646"/>
      <c r="L19" s="646"/>
      <c r="M19" s="653"/>
      <c r="N19" s="653"/>
      <c r="O19" s="653"/>
      <c r="P19" s="653"/>
      <c r="Q19" s="653"/>
      <c r="R19" s="653"/>
      <c r="S19" s="653"/>
      <c r="T19" s="653"/>
      <c r="U19" s="653"/>
      <c r="V19" s="653"/>
      <c r="W19" s="653"/>
      <c r="X19" s="653"/>
      <c r="Y19" s="646"/>
      <c r="Z19" s="646"/>
      <c r="AA19" s="646"/>
      <c r="AB19" s="646"/>
      <c r="AC19" s="646"/>
      <c r="AD19" s="646"/>
      <c r="AE19" s="646"/>
      <c r="AF19" s="646"/>
      <c r="AG19" s="646"/>
      <c r="AH19" s="647"/>
    </row>
    <row r="20" spans="1:34" hidden="1">
      <c r="A20" s="644"/>
      <c r="B20" s="654"/>
      <c r="C20" s="654"/>
      <c r="D20" s="654"/>
      <c r="E20" s="654"/>
      <c r="F20" s="654"/>
      <c r="G20" s="654"/>
      <c r="H20" s="654"/>
      <c r="I20" s="654"/>
      <c r="J20" s="654"/>
      <c r="K20" s="654"/>
      <c r="L20" s="654"/>
      <c r="M20" s="654"/>
      <c r="N20" s="1498"/>
      <c r="O20" s="1498"/>
      <c r="P20" s="1498"/>
      <c r="Q20" s="1498"/>
      <c r="R20" s="1498"/>
      <c r="S20" s="1498"/>
      <c r="T20" s="1498"/>
      <c r="U20" s="1498"/>
      <c r="V20" s="1498"/>
      <c r="W20" s="1498"/>
      <c r="X20" s="1498"/>
      <c r="Y20" s="1528"/>
      <c r="Z20" s="1528"/>
      <c r="AA20" s="1528"/>
      <c r="AB20" s="1528"/>
      <c r="AC20" s="1528"/>
      <c r="AD20" s="1528"/>
      <c r="AE20" s="1528"/>
      <c r="AF20" s="1528"/>
      <c r="AG20" s="1528"/>
      <c r="AH20" s="647"/>
    </row>
    <row r="21" spans="1:34" ht="18.600000000000001" customHeight="1">
      <c r="A21" s="644"/>
      <c r="B21" s="1498" t="s">
        <v>268</v>
      </c>
      <c r="C21" s="1499"/>
      <c r="D21" s="1499"/>
      <c r="E21" s="1499"/>
      <c r="F21" s="1499"/>
      <c r="G21" s="1499"/>
      <c r="H21" s="1499"/>
      <c r="I21" s="1499"/>
      <c r="J21" s="1499"/>
      <c r="K21" s="1499"/>
      <c r="L21" s="1499"/>
      <c r="M21" s="1499"/>
      <c r="N21" s="1499"/>
      <c r="O21" s="1499"/>
      <c r="P21" s="1499"/>
      <c r="Q21" s="1499"/>
      <c r="R21" s="1499"/>
      <c r="S21" s="1499"/>
      <c r="T21" s="1499"/>
      <c r="U21" s="1499"/>
      <c r="V21" s="1499"/>
      <c r="W21" s="1499"/>
      <c r="X21" s="1499"/>
      <c r="Y21" s="1499"/>
      <c r="Z21" s="1499"/>
      <c r="AA21" s="1499"/>
      <c r="AB21" s="1499"/>
      <c r="AC21" s="1499"/>
      <c r="AD21" s="1499"/>
      <c r="AE21" s="1499"/>
      <c r="AF21" s="1499"/>
      <c r="AG21" s="1499"/>
      <c r="AH21" s="647"/>
    </row>
    <row r="22" spans="1:34" ht="26.1" customHeight="1">
      <c r="A22" s="655"/>
      <c r="B22" s="1500" t="s">
        <v>269</v>
      </c>
      <c r="C22" s="1500"/>
      <c r="D22" s="1500"/>
      <c r="E22" s="1500"/>
      <c r="F22" s="1500"/>
      <c r="G22" s="1500"/>
      <c r="H22" s="1500"/>
      <c r="I22" s="1500"/>
      <c r="J22" s="1500"/>
      <c r="K22" s="1500"/>
      <c r="L22" s="1500"/>
      <c r="M22" s="1500"/>
      <c r="N22" s="1500"/>
      <c r="O22" s="1500"/>
      <c r="P22" s="1500"/>
      <c r="Q22" s="1500"/>
      <c r="R22" s="1500"/>
      <c r="S22" s="1500"/>
      <c r="T22" s="1500"/>
      <c r="U22" s="1500"/>
      <c r="V22" s="1500"/>
      <c r="W22" s="1500"/>
      <c r="X22" s="1500"/>
      <c r="Y22" s="1500"/>
      <c r="Z22" s="1500"/>
      <c r="AA22" s="1500"/>
      <c r="AB22" s="1500"/>
      <c r="AC22" s="1500"/>
      <c r="AD22" s="1500"/>
      <c r="AE22" s="1500"/>
      <c r="AF22" s="1500"/>
      <c r="AG22" s="1500"/>
      <c r="AH22" s="647"/>
    </row>
    <row r="23" spans="1:34" ht="12" customHeight="1">
      <c r="A23" s="655"/>
      <c r="B23" s="1500"/>
      <c r="C23" s="1500"/>
      <c r="D23" s="1500"/>
      <c r="E23" s="1500"/>
      <c r="F23" s="1500"/>
      <c r="G23" s="1500"/>
      <c r="H23" s="1500"/>
      <c r="I23" s="1500"/>
      <c r="J23" s="1500"/>
      <c r="K23" s="1500"/>
      <c r="L23" s="1500"/>
      <c r="M23" s="1500"/>
      <c r="N23" s="1500"/>
      <c r="O23" s="1500"/>
      <c r="P23" s="1500"/>
      <c r="Q23" s="1500"/>
      <c r="R23" s="1500"/>
      <c r="S23" s="1500"/>
      <c r="T23" s="1500"/>
      <c r="U23" s="1500"/>
      <c r="V23" s="1500"/>
      <c r="W23" s="1500"/>
      <c r="X23" s="1500"/>
      <c r="Y23" s="1500"/>
      <c r="Z23" s="1500"/>
      <c r="AA23" s="1500"/>
      <c r="AB23" s="1500"/>
      <c r="AC23" s="1500"/>
      <c r="AD23" s="1500"/>
      <c r="AE23" s="1500"/>
      <c r="AF23" s="1500"/>
      <c r="AG23" s="1500"/>
      <c r="AH23" s="647"/>
    </row>
    <row r="24" spans="1:34" ht="30.75" customHeight="1">
      <c r="A24" s="656" t="s">
        <v>783</v>
      </c>
      <c r="B24" s="1501" t="s">
        <v>804</v>
      </c>
      <c r="C24" s="1501"/>
      <c r="D24" s="1501"/>
      <c r="E24" s="1501"/>
      <c r="F24" s="1501"/>
      <c r="G24" s="1501"/>
      <c r="H24" s="1501"/>
      <c r="I24" s="1501"/>
      <c r="J24" s="1501"/>
      <c r="K24" s="1501"/>
      <c r="L24" s="1501"/>
      <c r="M24" s="1501"/>
      <c r="N24" s="1501"/>
      <c r="O24" s="1501"/>
      <c r="P24" s="1501"/>
      <c r="Q24" s="1501"/>
      <c r="R24" s="1501"/>
      <c r="S24" s="1501"/>
      <c r="T24" s="1501"/>
      <c r="U24" s="1501"/>
      <c r="V24" s="1501"/>
      <c r="W24" s="1501"/>
      <c r="X24" s="1501"/>
      <c r="Y24" s="1501"/>
      <c r="Z24" s="1501"/>
      <c r="AA24" s="1501"/>
      <c r="AB24" s="1501"/>
      <c r="AC24" s="1501"/>
      <c r="AD24" s="1501"/>
      <c r="AE24" s="1501"/>
      <c r="AF24" s="1501"/>
      <c r="AG24" s="1501"/>
      <c r="AH24" s="647"/>
    </row>
    <row r="25" spans="1:34" ht="32.450000000000003" customHeight="1">
      <c r="A25" s="656" t="s">
        <v>224</v>
      </c>
      <c r="B25" s="1501" t="s">
        <v>805</v>
      </c>
      <c r="C25" s="1501"/>
      <c r="D25" s="1501"/>
      <c r="E25" s="1501"/>
      <c r="F25" s="1501"/>
      <c r="G25" s="1501"/>
      <c r="H25" s="1501"/>
      <c r="I25" s="1501"/>
      <c r="J25" s="1501"/>
      <c r="K25" s="1501"/>
      <c r="L25" s="1501"/>
      <c r="M25" s="1501"/>
      <c r="N25" s="1501"/>
      <c r="O25" s="1501"/>
      <c r="P25" s="1501"/>
      <c r="Q25" s="1501"/>
      <c r="R25" s="1501"/>
      <c r="S25" s="1501"/>
      <c r="T25" s="1501"/>
      <c r="U25" s="1501"/>
      <c r="V25" s="1501"/>
      <c r="W25" s="1501"/>
      <c r="X25" s="1501"/>
      <c r="Y25" s="1501"/>
      <c r="Z25" s="1501"/>
      <c r="AA25" s="1501"/>
      <c r="AB25" s="1501"/>
      <c r="AC25" s="1501"/>
      <c r="AD25" s="1501"/>
      <c r="AE25" s="1501"/>
      <c r="AF25" s="1501"/>
      <c r="AG25" s="1501"/>
      <c r="AH25" s="647"/>
    </row>
    <row r="26" spans="1:34" ht="31.35" customHeight="1">
      <c r="A26" s="656" t="s">
        <v>225</v>
      </c>
      <c r="B26" s="1501" t="s">
        <v>889</v>
      </c>
      <c r="C26" s="1501"/>
      <c r="D26" s="1501"/>
      <c r="E26" s="1501"/>
      <c r="F26" s="1501"/>
      <c r="G26" s="1501"/>
      <c r="H26" s="1501"/>
      <c r="I26" s="1501"/>
      <c r="J26" s="1501"/>
      <c r="K26" s="1501"/>
      <c r="L26" s="1501"/>
      <c r="M26" s="1501"/>
      <c r="N26" s="1501"/>
      <c r="O26" s="1501"/>
      <c r="P26" s="1501"/>
      <c r="Q26" s="1501"/>
      <c r="R26" s="1501"/>
      <c r="S26" s="1501"/>
      <c r="T26" s="1501"/>
      <c r="U26" s="1501"/>
      <c r="V26" s="1501"/>
      <c r="W26" s="1501"/>
      <c r="X26" s="1501"/>
      <c r="Y26" s="1501"/>
      <c r="Z26" s="1501"/>
      <c r="AA26" s="1501"/>
      <c r="AB26" s="1501"/>
      <c r="AC26" s="1501"/>
      <c r="AD26" s="1501"/>
      <c r="AE26" s="1501"/>
      <c r="AF26" s="1501"/>
      <c r="AG26" s="1501"/>
      <c r="AH26" s="647"/>
    </row>
    <row r="27" spans="1:34" ht="41.25" customHeight="1">
      <c r="A27" s="656" t="s">
        <v>240</v>
      </c>
      <c r="B27" s="1501" t="s">
        <v>806</v>
      </c>
      <c r="C27" s="1501"/>
      <c r="D27" s="1501"/>
      <c r="E27" s="1501"/>
      <c r="F27" s="1501"/>
      <c r="G27" s="1501"/>
      <c r="H27" s="1501"/>
      <c r="I27" s="1501"/>
      <c r="J27" s="1501"/>
      <c r="K27" s="1501"/>
      <c r="L27" s="1501"/>
      <c r="M27" s="1501"/>
      <c r="N27" s="1501"/>
      <c r="O27" s="1501"/>
      <c r="P27" s="1501"/>
      <c r="Q27" s="1501"/>
      <c r="R27" s="1501"/>
      <c r="S27" s="1501"/>
      <c r="T27" s="1501"/>
      <c r="U27" s="1501"/>
      <c r="V27" s="1501"/>
      <c r="W27" s="1501"/>
      <c r="X27" s="1501"/>
      <c r="Y27" s="1501"/>
      <c r="Z27" s="1501"/>
      <c r="AA27" s="1501"/>
      <c r="AB27" s="1501"/>
      <c r="AC27" s="1501"/>
      <c r="AD27" s="1501"/>
      <c r="AE27" s="1501"/>
      <c r="AF27" s="1501"/>
      <c r="AG27" s="1501"/>
      <c r="AH27" s="647"/>
    </row>
    <row r="28" spans="1:34">
      <c r="A28" s="644"/>
      <c r="B28" s="654"/>
      <c r="C28" s="654"/>
      <c r="D28" s="654"/>
      <c r="E28" s="654"/>
      <c r="F28" s="654"/>
      <c r="G28" s="654"/>
      <c r="H28" s="654"/>
      <c r="I28" s="654"/>
      <c r="J28" s="654"/>
      <c r="K28" s="654"/>
      <c r="L28" s="654"/>
      <c r="M28" s="654"/>
      <c r="N28" s="654"/>
      <c r="O28" s="654"/>
      <c r="P28" s="654"/>
      <c r="Q28" s="654"/>
      <c r="R28" s="654"/>
      <c r="S28" s="654"/>
      <c r="T28" s="654"/>
      <c r="U28" s="654"/>
      <c r="V28" s="654"/>
      <c r="W28" s="654"/>
      <c r="X28" s="654"/>
      <c r="Y28" s="654"/>
      <c r="Z28" s="654"/>
      <c r="AA28" s="654"/>
      <c r="AB28" s="654"/>
      <c r="AC28" s="654"/>
      <c r="AD28" s="654"/>
      <c r="AE28" s="654"/>
      <c r="AF28" s="654"/>
      <c r="AG28" s="654"/>
      <c r="AH28" s="647"/>
    </row>
    <row r="29" spans="1:34" ht="13.5" customHeight="1">
      <c r="A29" s="644"/>
      <c r="B29" s="657"/>
      <c r="C29" s="658"/>
      <c r="D29" s="658"/>
      <c r="E29" s="658"/>
      <c r="F29" s="658"/>
      <c r="G29" s="658"/>
      <c r="H29" s="658"/>
      <c r="I29" s="658"/>
      <c r="J29" s="658"/>
      <c r="K29" s="658"/>
      <c r="L29" s="658"/>
      <c r="M29" s="659"/>
      <c r="N29" s="659"/>
      <c r="O29" s="659"/>
      <c r="P29" s="659"/>
      <c r="Q29" s="659"/>
      <c r="R29" s="659"/>
      <c r="S29" s="660"/>
      <c r="T29" s="654"/>
      <c r="U29" s="1502"/>
      <c r="V29" s="1503"/>
      <c r="W29" s="1503"/>
      <c r="X29" s="1503"/>
      <c r="Y29" s="1503"/>
      <c r="Z29" s="1503"/>
      <c r="AA29" s="1503"/>
      <c r="AB29" s="1503"/>
      <c r="AC29" s="1503"/>
      <c r="AD29" s="1503"/>
      <c r="AE29" s="1503"/>
      <c r="AF29" s="1503"/>
      <c r="AG29" s="1504"/>
      <c r="AH29" s="647"/>
    </row>
    <row r="30" spans="1:34" ht="39" customHeight="1">
      <c r="A30" s="644"/>
      <c r="B30" s="661"/>
      <c r="C30" s="1516"/>
      <c r="D30" s="1516"/>
      <c r="E30" s="1516"/>
      <c r="F30" s="1516"/>
      <c r="G30" s="1516"/>
      <c r="H30" s="1516"/>
      <c r="I30" s="1516"/>
      <c r="J30" s="1516"/>
      <c r="K30" s="1516"/>
      <c r="L30" s="1516"/>
      <c r="M30" s="1516"/>
      <c r="N30" s="1516"/>
      <c r="O30" s="1516"/>
      <c r="P30" s="1516"/>
      <c r="Q30" s="1516"/>
      <c r="R30" s="1516"/>
      <c r="S30" s="662"/>
      <c r="T30" s="654"/>
      <c r="U30" s="1505"/>
      <c r="V30" s="1506"/>
      <c r="W30" s="1506"/>
      <c r="X30" s="1506"/>
      <c r="Y30" s="1506"/>
      <c r="Z30" s="1506"/>
      <c r="AA30" s="1506"/>
      <c r="AB30" s="1506"/>
      <c r="AC30" s="1506"/>
      <c r="AD30" s="1506"/>
      <c r="AE30" s="1506"/>
      <c r="AF30" s="1506"/>
      <c r="AG30" s="1507"/>
      <c r="AH30" s="647"/>
    </row>
    <row r="31" spans="1:34" ht="15.95" customHeight="1">
      <c r="A31" s="644"/>
      <c r="B31" s="661"/>
      <c r="C31" s="1516"/>
      <c r="D31" s="1516"/>
      <c r="E31" s="1516"/>
      <c r="F31" s="1516"/>
      <c r="G31" s="1516"/>
      <c r="H31" s="1516"/>
      <c r="I31" s="1516"/>
      <c r="J31" s="1516"/>
      <c r="K31" s="1516"/>
      <c r="L31" s="1516"/>
      <c r="M31" s="1516"/>
      <c r="N31" s="1516"/>
      <c r="O31" s="1516"/>
      <c r="P31" s="1516"/>
      <c r="Q31" s="1516"/>
      <c r="R31" s="1516"/>
      <c r="S31" s="662"/>
      <c r="T31" s="654"/>
      <c r="U31" s="1505"/>
      <c r="V31" s="1506"/>
      <c r="W31" s="1506"/>
      <c r="X31" s="1506"/>
      <c r="Y31" s="1506"/>
      <c r="Z31" s="1506"/>
      <c r="AA31" s="1506"/>
      <c r="AB31" s="1506"/>
      <c r="AC31" s="1506"/>
      <c r="AD31" s="1506"/>
      <c r="AE31" s="1506"/>
      <c r="AF31" s="1506"/>
      <c r="AG31" s="1507"/>
      <c r="AH31" s="647"/>
    </row>
    <row r="32" spans="1:34">
      <c r="A32" s="644"/>
      <c r="B32" s="663"/>
      <c r="C32" s="664"/>
      <c r="D32" s="664"/>
      <c r="E32" s="664"/>
      <c r="F32" s="664"/>
      <c r="G32" s="664"/>
      <c r="H32" s="664"/>
      <c r="I32" s="664"/>
      <c r="J32" s="664"/>
      <c r="K32" s="664"/>
      <c r="L32" s="664"/>
      <c r="M32" s="665"/>
      <c r="N32" s="665"/>
      <c r="O32" s="665"/>
      <c r="P32" s="665"/>
      <c r="Q32" s="665"/>
      <c r="R32" s="665"/>
      <c r="S32" s="666"/>
      <c r="T32" s="654"/>
      <c r="U32" s="1508"/>
      <c r="V32" s="1509"/>
      <c r="W32" s="1509"/>
      <c r="X32" s="1509"/>
      <c r="Y32" s="1509"/>
      <c r="Z32" s="1509"/>
      <c r="AA32" s="1509"/>
      <c r="AB32" s="1509"/>
      <c r="AC32" s="1509"/>
      <c r="AD32" s="1509"/>
      <c r="AE32" s="1509"/>
      <c r="AF32" s="1509"/>
      <c r="AG32" s="1510"/>
      <c r="AH32" s="647"/>
    </row>
    <row r="33" spans="1:35" ht="40.5" customHeight="1">
      <c r="A33" s="644"/>
      <c r="B33" s="1469" t="s">
        <v>4</v>
      </c>
      <c r="C33" s="1469"/>
      <c r="D33" s="1469"/>
      <c r="E33" s="1469"/>
      <c r="F33" s="1469"/>
      <c r="G33" s="1469"/>
      <c r="H33" s="1469"/>
      <c r="I33" s="1469"/>
      <c r="J33" s="1469"/>
      <c r="K33" s="1469"/>
      <c r="L33" s="1469"/>
      <c r="M33" s="1469"/>
      <c r="N33" s="1469"/>
      <c r="O33" s="1469"/>
      <c r="P33" s="1469"/>
      <c r="Q33" s="1469"/>
      <c r="R33" s="1469"/>
      <c r="S33" s="1469"/>
      <c r="T33" s="667"/>
      <c r="U33" s="1511" t="s">
        <v>822</v>
      </c>
      <c r="V33" s="1511"/>
      <c r="W33" s="1511"/>
      <c r="X33" s="1511"/>
      <c r="Y33" s="1511"/>
      <c r="Z33" s="1511"/>
      <c r="AA33" s="1511"/>
      <c r="AB33" s="1511"/>
      <c r="AC33" s="1511"/>
      <c r="AD33" s="1511"/>
      <c r="AE33" s="1511"/>
      <c r="AF33" s="1511"/>
      <c r="AG33" s="1511"/>
      <c r="AH33" s="647"/>
    </row>
    <row r="34" spans="1:35" ht="14.25" customHeight="1">
      <c r="A34" s="644"/>
      <c r="B34" s="646"/>
      <c r="C34" s="646"/>
      <c r="D34" s="646"/>
      <c r="E34" s="646"/>
      <c r="F34" s="646"/>
      <c r="G34" s="646"/>
      <c r="H34" s="646"/>
      <c r="I34" s="646"/>
      <c r="J34" s="646"/>
      <c r="K34" s="646"/>
      <c r="L34" s="646"/>
      <c r="M34" s="646"/>
      <c r="N34" s="646"/>
      <c r="O34" s="646"/>
      <c r="P34" s="646"/>
      <c r="Q34" s="646"/>
      <c r="R34" s="646"/>
      <c r="S34" s="646"/>
      <c r="T34" s="646"/>
      <c r="U34" s="646"/>
      <c r="V34" s="646"/>
      <c r="W34" s="646"/>
      <c r="X34" s="646"/>
      <c r="Y34" s="646"/>
      <c r="Z34" s="646"/>
      <c r="AA34" s="646"/>
      <c r="AB34" s="646"/>
      <c r="AC34" s="646"/>
      <c r="AD34" s="646"/>
      <c r="AE34" s="646"/>
      <c r="AF34" s="668"/>
      <c r="AG34" s="646"/>
      <c r="AH34" s="647"/>
    </row>
    <row r="35" spans="1:35" ht="15" customHeight="1">
      <c r="A35" s="1512" t="s">
        <v>589</v>
      </c>
      <c r="B35" s="1513"/>
      <c r="C35" s="1513"/>
      <c r="D35" s="1513"/>
      <c r="E35" s="1513"/>
      <c r="F35" s="1513"/>
      <c r="G35" s="1513"/>
      <c r="H35" s="1513"/>
      <c r="I35" s="1513"/>
      <c r="J35" s="1513"/>
      <c r="K35" s="1513"/>
      <c r="L35" s="1513"/>
      <c r="M35" s="1513"/>
      <c r="N35" s="1513"/>
      <c r="O35" s="1513"/>
      <c r="P35" s="1513"/>
      <c r="Q35" s="1513"/>
      <c r="R35" s="1513"/>
      <c r="S35" s="1513"/>
      <c r="T35" s="1513"/>
      <c r="U35" s="1513"/>
      <c r="V35" s="1513"/>
      <c r="W35" s="1513"/>
      <c r="X35" s="1513"/>
      <c r="Y35" s="1513"/>
      <c r="Z35" s="1513"/>
      <c r="AA35" s="1513"/>
      <c r="AB35" s="1513"/>
      <c r="AC35" s="1513"/>
      <c r="AD35" s="1513"/>
      <c r="AE35" s="1513"/>
      <c r="AF35" s="1513"/>
      <c r="AG35" s="1513"/>
      <c r="AH35" s="669"/>
      <c r="AI35" s="176"/>
    </row>
    <row r="36" spans="1:35" ht="65.099999999999994" customHeight="1">
      <c r="A36" s="1514" t="s">
        <v>895</v>
      </c>
      <c r="B36" s="1515"/>
      <c r="C36" s="1515"/>
      <c r="D36" s="1515"/>
      <c r="E36" s="1515"/>
      <c r="F36" s="1515"/>
      <c r="G36" s="1515"/>
      <c r="H36" s="1515"/>
      <c r="I36" s="1515"/>
      <c r="J36" s="1515"/>
      <c r="K36" s="1515"/>
      <c r="L36" s="1515"/>
      <c r="M36" s="1515"/>
      <c r="N36" s="1515"/>
      <c r="O36" s="1515"/>
      <c r="P36" s="1515"/>
      <c r="Q36" s="1515"/>
      <c r="R36" s="1515"/>
      <c r="S36" s="1515"/>
      <c r="T36" s="1515"/>
      <c r="U36" s="1515"/>
      <c r="V36" s="1515"/>
      <c r="W36" s="1515"/>
      <c r="X36" s="1515"/>
      <c r="Y36" s="1515"/>
      <c r="Z36" s="1515"/>
      <c r="AA36" s="1515"/>
      <c r="AB36" s="1515"/>
      <c r="AC36" s="1515"/>
      <c r="AD36" s="1515"/>
      <c r="AE36" s="1515"/>
      <c r="AF36" s="1515"/>
      <c r="AG36" s="1515"/>
      <c r="AH36" s="670"/>
      <c r="AI36" s="176"/>
    </row>
    <row r="37" spans="1:35" ht="3" customHeight="1">
      <c r="A37" s="1495"/>
      <c r="B37" s="1496"/>
      <c r="C37" s="1496"/>
      <c r="D37" s="1496"/>
      <c r="E37" s="1496"/>
      <c r="F37" s="1496"/>
      <c r="G37" s="1496"/>
      <c r="H37" s="1496"/>
      <c r="I37" s="1496"/>
      <c r="J37" s="1496"/>
      <c r="K37" s="1496"/>
      <c r="L37" s="1496"/>
      <c r="M37" s="1496"/>
      <c r="N37" s="1496"/>
      <c r="O37" s="1496"/>
      <c r="P37" s="1496"/>
      <c r="Q37" s="1496"/>
      <c r="R37" s="1496"/>
      <c r="S37" s="1496"/>
      <c r="T37" s="1496"/>
      <c r="U37" s="1496"/>
      <c r="V37" s="1496"/>
      <c r="W37" s="1496"/>
      <c r="X37" s="1496"/>
      <c r="Y37" s="1496"/>
      <c r="Z37" s="1496"/>
      <c r="AA37" s="1496"/>
      <c r="AB37" s="1496"/>
      <c r="AC37" s="1496"/>
      <c r="AD37" s="1496"/>
      <c r="AE37" s="1496"/>
      <c r="AF37" s="1496"/>
      <c r="AG37" s="1496"/>
      <c r="AH37" s="671"/>
      <c r="AI37" s="176"/>
    </row>
    <row r="38" spans="1:35" ht="6" customHeight="1">
      <c r="A38" s="391"/>
      <c r="B38" s="1497"/>
      <c r="C38" s="1497"/>
      <c r="D38" s="1497"/>
      <c r="E38" s="1497"/>
      <c r="F38" s="1497"/>
      <c r="G38" s="1497"/>
      <c r="H38" s="1497"/>
      <c r="I38" s="1497"/>
      <c r="J38" s="1497"/>
      <c r="K38" s="1497"/>
      <c r="L38" s="1497"/>
      <c r="M38" s="1497"/>
      <c r="N38" s="1497"/>
      <c r="O38" s="1497"/>
      <c r="P38" s="1497"/>
      <c r="Q38" s="1497"/>
      <c r="R38" s="1497"/>
      <c r="S38" s="391"/>
      <c r="T38" s="391"/>
      <c r="U38" s="391"/>
      <c r="V38" s="391"/>
      <c r="W38" s="391"/>
      <c r="X38" s="391"/>
      <c r="Y38" s="391"/>
      <c r="Z38" s="391"/>
      <c r="AA38" s="391"/>
      <c r="AB38" s="391"/>
      <c r="AC38" s="391"/>
      <c r="AD38" s="391"/>
      <c r="AE38" s="391"/>
      <c r="AF38" s="391"/>
      <c r="AG38" s="391"/>
      <c r="AH38" s="391"/>
    </row>
    <row r="39" spans="1:35" hidden="1">
      <c r="A39" s="391"/>
      <c r="B39" s="391"/>
      <c r="C39" s="391"/>
      <c r="D39" s="391"/>
      <c r="E39" s="391"/>
      <c r="F39" s="391"/>
      <c r="G39" s="391"/>
      <c r="H39" s="391"/>
      <c r="I39" s="391"/>
      <c r="J39" s="391"/>
      <c r="K39" s="391"/>
      <c r="L39" s="391"/>
      <c r="M39" s="391"/>
      <c r="N39" s="391"/>
      <c r="O39" s="391"/>
      <c r="P39" s="391"/>
      <c r="Q39" s="391"/>
      <c r="R39" s="391"/>
      <c r="S39" s="391"/>
      <c r="T39" s="391"/>
      <c r="U39" s="391"/>
      <c r="V39" s="391"/>
      <c r="W39" s="391"/>
      <c r="X39" s="391"/>
      <c r="Y39" s="391"/>
      <c r="Z39" s="391"/>
      <c r="AA39" s="391"/>
      <c r="AB39" s="391"/>
      <c r="AC39" s="391"/>
      <c r="AD39" s="391"/>
      <c r="AE39" s="391"/>
      <c r="AF39" s="391"/>
      <c r="AG39" s="391"/>
      <c r="AH39" s="391"/>
    </row>
    <row r="40" spans="1:35" hidden="1">
      <c r="A40" s="391"/>
      <c r="B40" s="391"/>
      <c r="C40" s="391"/>
      <c r="D40" s="391"/>
      <c r="E40" s="391"/>
      <c r="F40" s="391"/>
      <c r="G40" s="391"/>
      <c r="H40" s="391"/>
      <c r="I40" s="391"/>
      <c r="J40" s="391"/>
      <c r="K40" s="391"/>
      <c r="L40" s="391"/>
      <c r="M40" s="391"/>
      <c r="N40" s="391"/>
      <c r="O40" s="391"/>
      <c r="P40" s="391"/>
      <c r="Q40" s="391"/>
      <c r="R40" s="391"/>
      <c r="S40" s="391"/>
      <c r="T40" s="391"/>
      <c r="U40" s="391"/>
      <c r="V40" s="391"/>
      <c r="W40" s="391"/>
      <c r="X40" s="391"/>
      <c r="Y40" s="391"/>
      <c r="Z40" s="391"/>
      <c r="AA40" s="391"/>
      <c r="AB40" s="391"/>
      <c r="AC40" s="391"/>
      <c r="AD40" s="391"/>
      <c r="AE40" s="391"/>
      <c r="AF40" s="391"/>
      <c r="AG40" s="391"/>
      <c r="AH40" s="391"/>
    </row>
    <row r="41" spans="1:35" hidden="1"/>
  </sheetData>
  <sheetProtection algorithmName="SHA-512" hashValue="XBKbqo0WdnCnPst5DG/+rDPk7N2IY3OV9BpyYac6R/GK+Y0mDAdPsvO/40FZ8wkDCrA8PtskEUOU3sRE4pzEHQ==" saltValue="J52xQ2wRmS1dGe/SnkxTig==" spinCount="100000" sheet="1" formatCells="0" formatRows="0" insertRows="0" deleteRows="0"/>
  <customSheetViews>
    <customSheetView guid="{A75F8835-BC11-4842-B3E4-C76AE9AA1723}" showPageBreaks="1" showGridLines="0" printArea="1" hiddenRows="1" view="pageBreakPreview" topLeftCell="A32">
      <selection activeCell="B28" sqref="B28:AG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printArea="1" view="pageLayout">
      <selection activeCell="B26" sqref="B26:AG2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26">
    <mergeCell ref="AD6:AG6"/>
    <mergeCell ref="A2:X2"/>
    <mergeCell ref="AC2:AG2"/>
    <mergeCell ref="A3:AH3"/>
    <mergeCell ref="A4:AH4"/>
    <mergeCell ref="A5:AH5"/>
    <mergeCell ref="AD10:AG11"/>
    <mergeCell ref="B11:P11"/>
    <mergeCell ref="B12:AG13"/>
    <mergeCell ref="B14:AG15"/>
    <mergeCell ref="N20:X20"/>
    <mergeCell ref="Y20:AG20"/>
    <mergeCell ref="A37:AG37"/>
    <mergeCell ref="B38:R38"/>
    <mergeCell ref="B21:AG21"/>
    <mergeCell ref="B22:AG23"/>
    <mergeCell ref="B24:AG24"/>
    <mergeCell ref="B25:AG25"/>
    <mergeCell ref="B27:AG27"/>
    <mergeCell ref="B26:AG26"/>
    <mergeCell ref="B33:S33"/>
    <mergeCell ref="U29:AG32"/>
    <mergeCell ref="U33:AG33"/>
    <mergeCell ref="A35:AG35"/>
    <mergeCell ref="A36:AG36"/>
    <mergeCell ref="C30:R31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54"/>
  <sheetViews>
    <sheetView showGridLines="0" view="pageBreakPreview" zoomScale="115" zoomScaleNormal="100" zoomScaleSheetLayoutView="115" zoomScalePageLayoutView="110" workbookViewId="0">
      <selection activeCell="A24" sqref="A24:AB30"/>
    </sheetView>
  </sheetViews>
  <sheetFormatPr defaultColWidth="9.140625" defaultRowHeight="12"/>
  <cols>
    <col min="1" max="1" width="6.5703125" style="78" customWidth="1"/>
    <col min="2" max="2" width="14.5703125" style="78" customWidth="1"/>
    <col min="3" max="8" width="3" style="78" customWidth="1"/>
    <col min="9" max="11" width="3.42578125" style="78" customWidth="1"/>
    <col min="12" max="12" width="2.85546875" style="78" customWidth="1"/>
    <col min="13" max="13" width="2.5703125" style="78" customWidth="1"/>
    <col min="14" max="14" width="3.140625" style="78" customWidth="1"/>
    <col min="15" max="24" width="3" style="78" customWidth="1"/>
    <col min="25" max="25" width="5.5703125" style="78" customWidth="1"/>
    <col min="26" max="26" width="2.85546875" style="78" customWidth="1"/>
    <col min="27" max="27" width="8.5703125" style="78" customWidth="1"/>
    <col min="28" max="28" width="3.5703125" style="78" customWidth="1"/>
    <col min="29" max="29" width="6.42578125" style="78" customWidth="1"/>
    <col min="30" max="30" width="14.42578125" style="78" customWidth="1"/>
    <col min="31" max="42" width="9.140625" style="78" customWidth="1"/>
    <col min="43" max="44" width="6.42578125" style="78" customWidth="1"/>
    <col min="45" max="16384" width="9.140625" style="78"/>
  </cols>
  <sheetData>
    <row r="1" spans="1:48" s="425" customFormat="1" ht="6.75" customHeight="1">
      <c r="A1" s="535"/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535"/>
      <c r="O1" s="535"/>
      <c r="P1" s="535"/>
      <c r="Q1" s="535"/>
      <c r="R1" s="535"/>
      <c r="S1" s="535"/>
      <c r="T1" s="535"/>
      <c r="U1" s="535"/>
      <c r="V1" s="535"/>
      <c r="W1" s="535"/>
      <c r="X1" s="535"/>
      <c r="Y1" s="535"/>
      <c r="Z1" s="535"/>
      <c r="AA1" s="535"/>
      <c r="AB1" s="535"/>
    </row>
    <row r="2" spans="1:48" ht="12.75">
      <c r="A2" s="535"/>
      <c r="B2" s="535"/>
      <c r="C2" s="535"/>
      <c r="D2" s="535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  <c r="P2" s="535"/>
      <c r="Q2" s="535"/>
      <c r="R2" s="535"/>
      <c r="S2" s="535"/>
      <c r="T2" s="535"/>
      <c r="U2" s="535"/>
      <c r="V2" s="535"/>
      <c r="W2" s="535"/>
      <c r="X2" s="535"/>
      <c r="Y2" s="1551" t="s">
        <v>436</v>
      </c>
      <c r="Z2" s="1552"/>
      <c r="AA2" s="1553"/>
      <c r="AB2" s="535"/>
    </row>
    <row r="3" spans="1:48" ht="21.75" customHeight="1">
      <c r="A3" s="1554" t="s">
        <v>809</v>
      </c>
      <c r="B3" s="1554"/>
      <c r="C3" s="1554"/>
      <c r="D3" s="1554"/>
      <c r="E3" s="1554"/>
      <c r="F3" s="1554"/>
      <c r="G3" s="1554"/>
      <c r="H3" s="1554"/>
      <c r="I3" s="1554"/>
      <c r="J3" s="1554"/>
      <c r="K3" s="1554"/>
      <c r="L3" s="1554"/>
      <c r="M3" s="1554"/>
      <c r="N3" s="1554"/>
      <c r="O3" s="1554"/>
      <c r="P3" s="1554"/>
      <c r="Q3" s="1554"/>
      <c r="R3" s="1554"/>
      <c r="S3" s="1554"/>
      <c r="T3" s="1554"/>
      <c r="U3" s="1554"/>
      <c r="V3" s="1554"/>
      <c r="W3" s="1554"/>
      <c r="X3" s="1554"/>
      <c r="Y3" s="1554"/>
      <c r="Z3" s="1554"/>
      <c r="AA3" s="1554"/>
      <c r="AB3" s="1554"/>
    </row>
    <row r="4" spans="1:48" ht="20.45" customHeight="1">
      <c r="A4" s="1568" t="s">
        <v>784</v>
      </c>
      <c r="B4" s="1569"/>
      <c r="C4" s="1569"/>
      <c r="D4" s="1569"/>
      <c r="E4" s="1569"/>
      <c r="F4" s="1569"/>
      <c r="G4" s="1569"/>
      <c r="H4" s="1569"/>
      <c r="I4" s="1569"/>
      <c r="J4" s="1569"/>
      <c r="K4" s="1569"/>
      <c r="L4" s="1569"/>
      <c r="M4" s="1569"/>
      <c r="N4" s="1569"/>
      <c r="O4" s="1569"/>
      <c r="P4" s="1569"/>
      <c r="Q4" s="1569"/>
      <c r="R4" s="1569"/>
      <c r="S4" s="1569"/>
      <c r="T4" s="1569"/>
      <c r="U4" s="1569"/>
      <c r="V4" s="1569"/>
      <c r="W4" s="1569"/>
      <c r="X4" s="1569"/>
      <c r="Y4" s="1569"/>
      <c r="Z4" s="1569"/>
      <c r="AA4" s="1569"/>
      <c r="AB4" s="538"/>
    </row>
    <row r="5" spans="1:48" ht="15" customHeight="1">
      <c r="A5" s="1308" t="s">
        <v>785</v>
      </c>
      <c r="B5" s="1308"/>
      <c r="C5" s="1308"/>
      <c r="D5" s="1308"/>
      <c r="E5" s="1308"/>
      <c r="F5" s="1308"/>
      <c r="G5" s="1308"/>
      <c r="H5" s="1308"/>
      <c r="I5" s="1308"/>
      <c r="J5" s="1308"/>
      <c r="K5" s="1308"/>
      <c r="L5" s="1308"/>
      <c r="M5" s="1308"/>
      <c r="N5" s="1308"/>
      <c r="O5" s="1308"/>
      <c r="P5" s="1308"/>
      <c r="Q5" s="1308"/>
      <c r="R5" s="1308"/>
      <c r="S5" s="1308"/>
      <c r="T5" s="1308"/>
      <c r="U5" s="1308"/>
      <c r="V5" s="1308"/>
      <c r="W5" s="1573">
        <v>500000</v>
      </c>
      <c r="X5" s="1574"/>
      <c r="Y5" s="1574"/>
      <c r="Z5" s="1575"/>
      <c r="AA5" s="537" t="s">
        <v>13</v>
      </c>
      <c r="AB5" s="1579" t="str">
        <f ca="1">IF(Z25=0,"","x")</f>
        <v>x</v>
      </c>
      <c r="AE5" s="625">
        <f ca="1">MIN(Z28,Z58,Z86,Z113,Z141)</f>
        <v>2251410</v>
      </c>
    </row>
    <row r="6" spans="1:48" ht="3" customHeight="1">
      <c r="A6" s="1308"/>
      <c r="B6" s="1308"/>
      <c r="C6" s="1308"/>
      <c r="D6" s="1308"/>
      <c r="E6" s="1308"/>
      <c r="F6" s="1308"/>
      <c r="G6" s="1308"/>
      <c r="H6" s="1308"/>
      <c r="I6" s="1308"/>
      <c r="J6" s="1308"/>
      <c r="K6" s="1308"/>
      <c r="L6" s="1308"/>
      <c r="M6" s="1308"/>
      <c r="N6" s="1308"/>
      <c r="O6" s="1308"/>
      <c r="P6" s="1308"/>
      <c r="Q6" s="1308"/>
      <c r="R6" s="1308"/>
      <c r="S6" s="1308"/>
      <c r="T6" s="1308"/>
      <c r="U6" s="1308"/>
      <c r="V6" s="1308"/>
      <c r="W6" s="1576"/>
      <c r="X6" s="1577"/>
      <c r="Y6" s="1577"/>
      <c r="Z6" s="1578"/>
      <c r="AA6" s="535"/>
      <c r="AB6" s="1580"/>
    </row>
    <row r="7" spans="1:48" ht="24.6" customHeight="1">
      <c r="A7" s="1570" t="s">
        <v>786</v>
      </c>
      <c r="B7" s="1571"/>
      <c r="C7" s="1571"/>
      <c r="D7" s="1571"/>
      <c r="E7" s="1571"/>
      <c r="F7" s="1571"/>
      <c r="G7" s="1571"/>
      <c r="H7" s="1571"/>
      <c r="I7" s="1571"/>
      <c r="J7" s="1571"/>
      <c r="K7" s="1571"/>
      <c r="L7" s="1571"/>
      <c r="M7" s="1571"/>
      <c r="N7" s="1571"/>
      <c r="O7" s="1571"/>
      <c r="P7" s="1571"/>
      <c r="Q7" s="1571"/>
      <c r="R7" s="1571"/>
      <c r="S7" s="1571"/>
      <c r="T7" s="1571"/>
      <c r="U7" s="1571"/>
      <c r="V7" s="1571"/>
      <c r="W7" s="1571"/>
      <c r="X7" s="1571"/>
      <c r="Y7" s="1571"/>
      <c r="Z7" s="1571"/>
      <c r="AA7" s="1571"/>
      <c r="AB7" s="1571"/>
    </row>
    <row r="8" spans="1:48" ht="12" customHeight="1">
      <c r="A8" s="1313" t="s">
        <v>274</v>
      </c>
      <c r="B8" s="1302"/>
      <c r="C8" s="1302"/>
      <c r="D8" s="1302"/>
      <c r="E8" s="1302"/>
      <c r="F8" s="1302"/>
      <c r="G8" s="1302"/>
      <c r="H8" s="1302"/>
      <c r="I8" s="1302"/>
      <c r="J8" s="1302"/>
      <c r="K8" s="1302"/>
      <c r="L8" s="1302"/>
      <c r="M8" s="1302"/>
      <c r="N8" s="1302"/>
      <c r="O8" s="1302"/>
      <c r="P8" s="1302"/>
      <c r="Q8" s="1302"/>
      <c r="R8" s="1302"/>
      <c r="S8" s="1302"/>
      <c r="T8" s="1302"/>
      <c r="U8" s="1302"/>
      <c r="V8" s="1302"/>
      <c r="W8" s="1302"/>
      <c r="X8" s="1302"/>
      <c r="Y8" s="1302"/>
      <c r="Z8" s="1302"/>
      <c r="AA8" s="1302"/>
      <c r="AB8" s="1303"/>
    </row>
    <row r="9" spans="1:48" ht="40.5" customHeight="1">
      <c r="A9" s="1565" t="s">
        <v>272</v>
      </c>
      <c r="B9" s="1565"/>
      <c r="C9" s="1565" t="s">
        <v>226</v>
      </c>
      <c r="D9" s="1565"/>
      <c r="E9" s="1565"/>
      <c r="F9" s="1565" t="s">
        <v>227</v>
      </c>
      <c r="G9" s="1565"/>
      <c r="H9" s="1565"/>
      <c r="I9" s="1565"/>
      <c r="J9" s="1565"/>
      <c r="K9" s="1565" t="s">
        <v>242</v>
      </c>
      <c r="L9" s="1566"/>
      <c r="M9" s="1566"/>
      <c r="N9" s="1566"/>
      <c r="O9" s="1566"/>
      <c r="P9" s="1565" t="s">
        <v>452</v>
      </c>
      <c r="Q9" s="1566"/>
      <c r="R9" s="1566"/>
      <c r="S9" s="1566"/>
      <c r="T9" s="1566"/>
      <c r="U9" s="1566"/>
      <c r="V9" s="1567" t="s">
        <v>228</v>
      </c>
      <c r="W9" s="1567"/>
      <c r="X9" s="1567"/>
      <c r="Y9" s="1567"/>
      <c r="Z9" s="1565" t="s">
        <v>328</v>
      </c>
      <c r="AA9" s="1565"/>
      <c r="AB9" s="1565"/>
    </row>
    <row r="10" spans="1:48" ht="18.75" customHeight="1">
      <c r="A10" s="1555" t="s">
        <v>730</v>
      </c>
      <c r="B10" s="1556"/>
      <c r="C10" s="1556"/>
      <c r="D10" s="1556"/>
      <c r="E10" s="1556"/>
      <c r="F10" s="1556"/>
      <c r="G10" s="1556"/>
      <c r="H10" s="1556"/>
      <c r="I10" s="1556"/>
      <c r="J10" s="1556"/>
      <c r="K10" s="1556"/>
      <c r="L10" s="1556"/>
      <c r="M10" s="1556"/>
      <c r="N10" s="1556"/>
      <c r="O10" s="1556"/>
      <c r="P10" s="1556"/>
      <c r="Q10" s="1556"/>
      <c r="R10" s="1556"/>
      <c r="S10" s="1556"/>
      <c r="T10" s="1556"/>
      <c r="U10" s="1556"/>
      <c r="V10" s="1556"/>
      <c r="W10" s="1556"/>
      <c r="X10" s="1556"/>
      <c r="Y10" s="1556"/>
      <c r="Z10" s="1556"/>
      <c r="AA10" s="1556"/>
      <c r="AB10" s="1557"/>
      <c r="AR10" s="471">
        <f ca="1">MIN(Z28,Z58,Z86,Z113,Z141)</f>
        <v>2251410</v>
      </c>
    </row>
    <row r="11" spans="1:48" ht="40.5" customHeight="1">
      <c r="A11" s="1558"/>
      <c r="B11" s="1558"/>
      <c r="C11" s="1559"/>
      <c r="D11" s="1559"/>
      <c r="E11" s="1559"/>
      <c r="F11" s="1560"/>
      <c r="G11" s="1560"/>
      <c r="H11" s="1560"/>
      <c r="I11" s="1560"/>
      <c r="J11" s="1560"/>
      <c r="K11" s="1561" t="s">
        <v>731</v>
      </c>
      <c r="L11" s="1561"/>
      <c r="M11" s="1561"/>
      <c r="N11" s="1561"/>
      <c r="O11" s="1561"/>
      <c r="P11" s="1560"/>
      <c r="Q11" s="1560"/>
      <c r="R11" s="1560"/>
      <c r="S11" s="1560"/>
      <c r="T11" s="1560"/>
      <c r="U11" s="1560"/>
      <c r="V11" s="1562"/>
      <c r="W11" s="1563"/>
      <c r="X11" s="1563"/>
      <c r="Y11" s="1563"/>
      <c r="Z11" s="1564">
        <v>2000</v>
      </c>
      <c r="AA11" s="1564"/>
      <c r="AB11" s="1564"/>
    </row>
    <row r="12" spans="1:48" s="380" customFormat="1" ht="39" customHeight="1">
      <c r="A12" s="1558"/>
      <c r="B12" s="1558"/>
      <c r="C12" s="1559"/>
      <c r="D12" s="1559"/>
      <c r="E12" s="1559"/>
      <c r="F12" s="1560"/>
      <c r="G12" s="1560"/>
      <c r="H12" s="1560"/>
      <c r="I12" s="1560"/>
      <c r="J12" s="1560"/>
      <c r="K12" s="1572" t="s">
        <v>728</v>
      </c>
      <c r="L12" s="1572"/>
      <c r="M12" s="1572"/>
      <c r="N12" s="1572"/>
      <c r="O12" s="1572"/>
      <c r="P12" s="1560"/>
      <c r="Q12" s="1560"/>
      <c r="R12" s="1560"/>
      <c r="S12" s="1560"/>
      <c r="T12" s="1560"/>
      <c r="U12" s="1560"/>
      <c r="V12" s="1562"/>
      <c r="W12" s="1563"/>
      <c r="X12" s="1563"/>
      <c r="Y12" s="1563"/>
      <c r="Z12" s="1564">
        <v>1000</v>
      </c>
      <c r="AA12" s="1564"/>
      <c r="AB12" s="1564"/>
    </row>
    <row r="13" spans="1:48" ht="18.75" customHeight="1">
      <c r="A13" s="1555" t="s">
        <v>843</v>
      </c>
      <c r="B13" s="1556"/>
      <c r="C13" s="1556"/>
      <c r="D13" s="1556"/>
      <c r="E13" s="1556"/>
      <c r="F13" s="1556"/>
      <c r="G13" s="1556"/>
      <c r="H13" s="1556"/>
      <c r="I13" s="1556"/>
      <c r="J13" s="1556"/>
      <c r="K13" s="1556"/>
      <c r="L13" s="1556"/>
      <c r="M13" s="1556"/>
      <c r="N13" s="1556"/>
      <c r="O13" s="1556"/>
      <c r="P13" s="1556"/>
      <c r="Q13" s="1556"/>
      <c r="R13" s="1556"/>
      <c r="S13" s="1556"/>
      <c r="T13" s="1556"/>
      <c r="U13" s="1556"/>
      <c r="V13" s="1556"/>
      <c r="W13" s="1556"/>
      <c r="X13" s="1556"/>
      <c r="Y13" s="1556"/>
      <c r="Z13" s="1556"/>
      <c r="AA13" s="1556"/>
      <c r="AB13" s="1557"/>
      <c r="AD13" s="500" t="s">
        <v>703</v>
      </c>
      <c r="AE13" s="492"/>
      <c r="AF13" s="492"/>
      <c r="AG13" s="492"/>
      <c r="AH13" s="492"/>
      <c r="AI13" s="492"/>
      <c r="AJ13" s="492"/>
      <c r="AK13" s="492"/>
      <c r="AL13" s="492"/>
      <c r="AM13" s="492"/>
      <c r="AN13" s="492"/>
      <c r="AO13" s="492"/>
      <c r="AP13" s="492"/>
      <c r="AQ13" s="492"/>
      <c r="AR13" s="492"/>
      <c r="AS13" s="492"/>
      <c r="AT13" s="492"/>
      <c r="AU13" s="492"/>
      <c r="AV13" s="492"/>
    </row>
    <row r="14" spans="1:48" ht="40.5" customHeight="1">
      <c r="A14" s="1558"/>
      <c r="B14" s="1558"/>
      <c r="C14" s="1559"/>
      <c r="D14" s="1559"/>
      <c r="E14" s="1559"/>
      <c r="F14" s="1560"/>
      <c r="G14" s="1560"/>
      <c r="H14" s="1560"/>
      <c r="I14" s="1560"/>
      <c r="J14" s="1560"/>
      <c r="K14" s="1561" t="s">
        <v>790</v>
      </c>
      <c r="L14" s="1561"/>
      <c r="M14" s="1561"/>
      <c r="N14" s="1561"/>
      <c r="O14" s="1561"/>
      <c r="P14" s="1560"/>
      <c r="Q14" s="1560"/>
      <c r="R14" s="1560"/>
      <c r="S14" s="1560"/>
      <c r="T14" s="1560"/>
      <c r="U14" s="1560"/>
      <c r="V14" s="1562"/>
      <c r="W14" s="1563"/>
      <c r="X14" s="1563"/>
      <c r="Y14" s="1563"/>
      <c r="Z14" s="1564"/>
      <c r="AA14" s="1564"/>
      <c r="AB14" s="1564"/>
      <c r="AD14" s="628" t="s">
        <v>704</v>
      </c>
      <c r="AE14" s="492"/>
      <c r="AF14" s="492"/>
      <c r="AG14" s="492"/>
      <c r="AH14" s="492"/>
      <c r="AI14" s="492"/>
      <c r="AJ14" s="492"/>
      <c r="AK14" s="492"/>
      <c r="AL14" s="492"/>
      <c r="AM14" s="492"/>
      <c r="AN14" s="492"/>
      <c r="AO14" s="492"/>
      <c r="AP14" s="492"/>
      <c r="AQ14" s="492"/>
      <c r="AR14" s="492"/>
      <c r="AS14" s="492"/>
      <c r="AT14" s="492"/>
      <c r="AU14" s="492"/>
      <c r="AV14" s="492"/>
    </row>
    <row r="15" spans="1:48" s="380" customFormat="1" ht="40.5" customHeight="1">
      <c r="A15" s="1558"/>
      <c r="B15" s="1558"/>
      <c r="C15" s="1559"/>
      <c r="D15" s="1559"/>
      <c r="E15" s="1559"/>
      <c r="F15" s="1560"/>
      <c r="G15" s="1560"/>
      <c r="H15" s="1560"/>
      <c r="I15" s="1560"/>
      <c r="J15" s="1560"/>
      <c r="K15" s="1572" t="s">
        <v>787</v>
      </c>
      <c r="L15" s="1572"/>
      <c r="M15" s="1572"/>
      <c r="N15" s="1572"/>
      <c r="O15" s="1572"/>
      <c r="P15" s="1560"/>
      <c r="Q15" s="1560"/>
      <c r="R15" s="1560"/>
      <c r="S15" s="1560"/>
      <c r="T15" s="1560"/>
      <c r="U15" s="1560"/>
      <c r="V15" s="1562"/>
      <c r="W15" s="1563"/>
      <c r="X15" s="1563"/>
      <c r="Y15" s="1563"/>
      <c r="Z15" s="1564"/>
      <c r="AA15" s="1564"/>
      <c r="AB15" s="1564"/>
      <c r="AD15" s="492"/>
      <c r="AE15" s="492"/>
      <c r="AF15" s="492"/>
      <c r="AG15" s="492"/>
      <c r="AH15" s="492"/>
      <c r="AI15" s="492"/>
      <c r="AJ15" s="492"/>
      <c r="AK15" s="492"/>
      <c r="AL15" s="492"/>
      <c r="AM15" s="492"/>
      <c r="AN15" s="492"/>
      <c r="AO15" s="492"/>
      <c r="AP15" s="492"/>
      <c r="AQ15" s="492"/>
      <c r="AR15" s="492"/>
      <c r="AS15" s="492"/>
      <c r="AT15" s="492"/>
      <c r="AU15" s="492"/>
      <c r="AV15" s="492"/>
    </row>
    <row r="16" spans="1:48" ht="18.75" customHeight="1">
      <c r="A16" s="1581" t="s">
        <v>844</v>
      </c>
      <c r="B16" s="1582"/>
      <c r="C16" s="1582"/>
      <c r="D16" s="1582"/>
      <c r="E16" s="1582"/>
      <c r="F16" s="1582"/>
      <c r="G16" s="1582"/>
      <c r="H16" s="1582"/>
      <c r="I16" s="1582"/>
      <c r="J16" s="1582"/>
      <c r="K16" s="1582"/>
      <c r="L16" s="1582"/>
      <c r="M16" s="1582"/>
      <c r="N16" s="1582"/>
      <c r="O16" s="1582"/>
      <c r="P16" s="1582"/>
      <c r="Q16" s="1582"/>
      <c r="R16" s="1582"/>
      <c r="S16" s="1582"/>
      <c r="T16" s="1582"/>
      <c r="U16" s="1582"/>
      <c r="V16" s="1582"/>
      <c r="W16" s="1582"/>
      <c r="X16" s="1582"/>
      <c r="Y16" s="1582"/>
      <c r="Z16" s="1582"/>
      <c r="AA16" s="1582"/>
      <c r="AB16" s="1583"/>
    </row>
    <row r="17" spans="1:28" ht="40.5" customHeight="1">
      <c r="A17" s="1558" t="s">
        <v>181</v>
      </c>
      <c r="B17" s="1558"/>
      <c r="C17" s="1559" t="s">
        <v>181</v>
      </c>
      <c r="D17" s="1559"/>
      <c r="E17" s="1559"/>
      <c r="F17" s="1560" t="s">
        <v>181</v>
      </c>
      <c r="G17" s="1560"/>
      <c r="H17" s="1560"/>
      <c r="I17" s="1560"/>
      <c r="J17" s="1560"/>
      <c r="K17" s="1561" t="s">
        <v>807</v>
      </c>
      <c r="L17" s="1561"/>
      <c r="M17" s="1561"/>
      <c r="N17" s="1561"/>
      <c r="O17" s="1561"/>
      <c r="P17" s="1584" t="s">
        <v>181</v>
      </c>
      <c r="Q17" s="1584"/>
      <c r="R17" s="1584"/>
      <c r="S17" s="1584"/>
      <c r="T17" s="1584"/>
      <c r="U17" s="1584"/>
      <c r="V17" s="1562"/>
      <c r="W17" s="1563"/>
      <c r="X17" s="1563"/>
      <c r="Y17" s="1563"/>
      <c r="Z17" s="1564"/>
      <c r="AA17" s="1564"/>
      <c r="AB17" s="1564"/>
    </row>
    <row r="18" spans="1:28" s="380" customFormat="1" ht="40.5" customHeight="1">
      <c r="A18" s="1558" t="s">
        <v>181</v>
      </c>
      <c r="B18" s="1558"/>
      <c r="C18" s="1559" t="s">
        <v>181</v>
      </c>
      <c r="D18" s="1559"/>
      <c r="E18" s="1559"/>
      <c r="F18" s="1560" t="s">
        <v>181</v>
      </c>
      <c r="G18" s="1560"/>
      <c r="H18" s="1560"/>
      <c r="I18" s="1560"/>
      <c r="J18" s="1560"/>
      <c r="K18" s="1572" t="s">
        <v>789</v>
      </c>
      <c r="L18" s="1572"/>
      <c r="M18" s="1572"/>
      <c r="N18" s="1572"/>
      <c r="O18" s="1572"/>
      <c r="P18" s="1584" t="s">
        <v>181</v>
      </c>
      <c r="Q18" s="1584"/>
      <c r="R18" s="1584"/>
      <c r="S18" s="1584"/>
      <c r="T18" s="1584"/>
      <c r="U18" s="1584"/>
      <c r="V18" s="1562"/>
      <c r="W18" s="1563"/>
      <c r="X18" s="1563"/>
      <c r="Y18" s="1563"/>
      <c r="Z18" s="1564"/>
      <c r="AA18" s="1564"/>
      <c r="AB18" s="1564"/>
    </row>
    <row r="19" spans="1:28" ht="18.75" customHeight="1">
      <c r="A19" s="1585" t="s">
        <v>845</v>
      </c>
      <c r="B19" s="1585"/>
      <c r="C19" s="1585"/>
      <c r="D19" s="1585"/>
      <c r="E19" s="1585"/>
      <c r="F19" s="1585"/>
      <c r="G19" s="1585"/>
      <c r="H19" s="1585"/>
      <c r="I19" s="1585"/>
      <c r="J19" s="1585"/>
      <c r="K19" s="1585"/>
      <c r="L19" s="1585"/>
      <c r="M19" s="1585"/>
      <c r="N19" s="1585"/>
      <c r="O19" s="1585"/>
      <c r="P19" s="1585"/>
      <c r="Q19" s="1585"/>
      <c r="R19" s="1585"/>
      <c r="S19" s="1585"/>
      <c r="T19" s="1585"/>
      <c r="U19" s="1585"/>
      <c r="V19" s="1585"/>
      <c r="W19" s="1585"/>
      <c r="X19" s="1585"/>
      <c r="Y19" s="1585"/>
      <c r="Z19" s="1585"/>
      <c r="AA19" s="1585"/>
      <c r="AB19" s="1585"/>
    </row>
    <row r="20" spans="1:28" ht="40.5" customHeight="1">
      <c r="A20" s="1558" t="s">
        <v>181</v>
      </c>
      <c r="B20" s="1558"/>
      <c r="C20" s="1559" t="s">
        <v>181</v>
      </c>
      <c r="D20" s="1559"/>
      <c r="E20" s="1559"/>
      <c r="F20" s="1560" t="s">
        <v>181</v>
      </c>
      <c r="G20" s="1560"/>
      <c r="H20" s="1560"/>
      <c r="I20" s="1560"/>
      <c r="J20" s="1560"/>
      <c r="K20" s="1561" t="s">
        <v>788</v>
      </c>
      <c r="L20" s="1561"/>
      <c r="M20" s="1561"/>
      <c r="N20" s="1561"/>
      <c r="O20" s="1561"/>
      <c r="P20" s="1560" t="s">
        <v>181</v>
      </c>
      <c r="Q20" s="1560"/>
      <c r="R20" s="1560"/>
      <c r="S20" s="1560"/>
      <c r="T20" s="1560"/>
      <c r="U20" s="1560"/>
      <c r="V20" s="1562"/>
      <c r="W20" s="1563"/>
      <c r="X20" s="1563"/>
      <c r="Y20" s="1563"/>
      <c r="Z20" s="1564"/>
      <c r="AA20" s="1564"/>
      <c r="AB20" s="1564"/>
    </row>
    <row r="21" spans="1:28" s="380" customFormat="1" ht="40.5" customHeight="1">
      <c r="A21" s="1558" t="s">
        <v>181</v>
      </c>
      <c r="B21" s="1558"/>
      <c r="C21" s="1589"/>
      <c r="D21" s="1589"/>
      <c r="E21" s="1589"/>
      <c r="F21" s="1560" t="s">
        <v>181</v>
      </c>
      <c r="G21" s="1560"/>
      <c r="H21" s="1560"/>
      <c r="I21" s="1560"/>
      <c r="J21" s="1560"/>
      <c r="K21" s="1572" t="s">
        <v>788</v>
      </c>
      <c r="L21" s="1572"/>
      <c r="M21" s="1572"/>
      <c r="N21" s="1572"/>
      <c r="O21" s="1572"/>
      <c r="P21" s="1560" t="s">
        <v>181</v>
      </c>
      <c r="Q21" s="1560"/>
      <c r="R21" s="1560"/>
      <c r="S21" s="1560"/>
      <c r="T21" s="1560"/>
      <c r="U21" s="1560"/>
      <c r="V21" s="1562"/>
      <c r="W21" s="1563"/>
      <c r="X21" s="1563"/>
      <c r="Y21" s="1563"/>
      <c r="Z21" s="1564"/>
      <c r="AA21" s="1564"/>
      <c r="AB21" s="1564"/>
    </row>
    <row r="22" spans="1:28" ht="33.75" customHeight="1">
      <c r="A22" s="466" t="s">
        <v>519</v>
      </c>
      <c r="B22" s="1586" t="s">
        <v>590</v>
      </c>
      <c r="C22" s="1586"/>
      <c r="D22" s="1586"/>
      <c r="E22" s="1586"/>
      <c r="F22" s="1586"/>
      <c r="G22" s="1586"/>
      <c r="H22" s="1586"/>
      <c r="I22" s="1586"/>
      <c r="J22" s="1586"/>
      <c r="K22" s="1586"/>
      <c r="L22" s="1586"/>
      <c r="M22" s="1586"/>
      <c r="N22" s="1586"/>
      <c r="O22" s="1586"/>
      <c r="P22" s="1586"/>
      <c r="Q22" s="1586"/>
      <c r="R22" s="1586"/>
      <c r="S22" s="1586"/>
      <c r="T22" s="1586"/>
      <c r="U22" s="1586"/>
      <c r="V22" s="1586"/>
      <c r="W22" s="1586"/>
      <c r="X22" s="1586"/>
      <c r="Y22" s="1586"/>
      <c r="Z22" s="1564"/>
      <c r="AA22" s="1564"/>
      <c r="AB22" s="1564"/>
    </row>
    <row r="23" spans="1:28" ht="26.25" customHeight="1">
      <c r="A23" s="507" t="s">
        <v>520</v>
      </c>
      <c r="B23" s="1586" t="s">
        <v>591</v>
      </c>
      <c r="C23" s="1586"/>
      <c r="D23" s="1586"/>
      <c r="E23" s="1586"/>
      <c r="F23" s="1586"/>
      <c r="G23" s="1586"/>
      <c r="H23" s="1586"/>
      <c r="I23" s="1586"/>
      <c r="J23" s="1586"/>
      <c r="K23" s="1586"/>
      <c r="L23" s="1586"/>
      <c r="M23" s="1586"/>
      <c r="N23" s="1586"/>
      <c r="O23" s="1586"/>
      <c r="P23" s="1586"/>
      <c r="Q23" s="1586"/>
      <c r="R23" s="1586"/>
      <c r="S23" s="1586"/>
      <c r="T23" s="1586"/>
      <c r="U23" s="1586"/>
      <c r="V23" s="1586"/>
      <c r="W23" s="1586"/>
      <c r="X23" s="1586"/>
      <c r="Y23" s="1586"/>
      <c r="Z23" s="1588"/>
      <c r="AA23" s="1588"/>
      <c r="AB23" s="1588"/>
    </row>
    <row r="24" spans="1:28" ht="39.75" customHeight="1">
      <c r="A24" s="507" t="s">
        <v>521</v>
      </c>
      <c r="B24" s="1586" t="s">
        <v>592</v>
      </c>
      <c r="C24" s="1586"/>
      <c r="D24" s="1586"/>
      <c r="E24" s="1586"/>
      <c r="F24" s="1586"/>
      <c r="G24" s="1586"/>
      <c r="H24" s="1586"/>
      <c r="I24" s="1586"/>
      <c r="J24" s="1586"/>
      <c r="K24" s="1586"/>
      <c r="L24" s="1586"/>
      <c r="M24" s="1586"/>
      <c r="N24" s="1586"/>
      <c r="O24" s="1586"/>
      <c r="P24" s="1586"/>
      <c r="Q24" s="1586"/>
      <c r="R24" s="1586"/>
      <c r="S24" s="1586"/>
      <c r="T24" s="1586"/>
      <c r="U24" s="1586"/>
      <c r="V24" s="1586"/>
      <c r="W24" s="1586"/>
      <c r="X24" s="1586"/>
      <c r="Y24" s="1586"/>
      <c r="Z24" s="1588"/>
      <c r="AA24" s="1588"/>
      <c r="AB24" s="1588"/>
    </row>
    <row r="25" spans="1:28" ht="30" customHeight="1">
      <c r="A25" s="466" t="s">
        <v>544</v>
      </c>
      <c r="B25" s="1308" t="s">
        <v>229</v>
      </c>
      <c r="C25" s="1308"/>
      <c r="D25" s="1308"/>
      <c r="E25" s="1308"/>
      <c r="F25" s="1308"/>
      <c r="G25" s="1308"/>
      <c r="H25" s="1308"/>
      <c r="I25" s="1308"/>
      <c r="J25" s="1308"/>
      <c r="K25" s="1308"/>
      <c r="L25" s="1308"/>
      <c r="M25" s="1308"/>
      <c r="N25" s="1308"/>
      <c r="O25" s="1308"/>
      <c r="P25" s="1308"/>
      <c r="Q25" s="1308"/>
      <c r="R25" s="1308"/>
      <c r="S25" s="1308"/>
      <c r="T25" s="1308"/>
      <c r="U25" s="1308"/>
      <c r="V25" s="1308"/>
      <c r="W25" s="1308"/>
      <c r="X25" s="1308"/>
      <c r="Y25" s="1308"/>
      <c r="Z25" s="1587">
        <f ca="1">SUM(Z11:OFFSET(Razem_BIVA9_115,-1,25))</f>
        <v>3000</v>
      </c>
      <c r="AA25" s="1587"/>
      <c r="AB25" s="1587"/>
    </row>
    <row r="26" spans="1:28" ht="14.25" customHeight="1">
      <c r="A26" s="1590" t="s">
        <v>545</v>
      </c>
      <c r="B26" s="1593" t="s">
        <v>453</v>
      </c>
      <c r="C26" s="1594"/>
      <c r="D26" s="1594"/>
      <c r="E26" s="1594"/>
      <c r="F26" s="1594"/>
      <c r="G26" s="1594"/>
      <c r="H26" s="1595"/>
      <c r="I26" s="1600">
        <v>4.53</v>
      </c>
      <c r="J26" s="1601"/>
      <c r="K26" s="1602"/>
      <c r="L26" s="201"/>
      <c r="M26" s="202"/>
      <c r="N26" s="202"/>
      <c r="O26" s="202"/>
      <c r="P26" s="202"/>
      <c r="Q26" s="202"/>
      <c r="R26" s="202"/>
      <c r="S26" s="202"/>
      <c r="T26" s="202"/>
      <c r="U26" s="202"/>
      <c r="V26" s="202"/>
      <c r="W26" s="202"/>
      <c r="X26" s="202"/>
      <c r="Y26" s="1606" t="s">
        <v>281</v>
      </c>
      <c r="Z26" s="1608">
        <f ca="1">IF(Z25=0,"",W5-Z25)</f>
        <v>497000</v>
      </c>
      <c r="AA26" s="1609"/>
      <c r="AB26" s="1610"/>
    </row>
    <row r="27" spans="1:28" ht="14.25" customHeight="1">
      <c r="A27" s="1591"/>
      <c r="B27" s="1596"/>
      <c r="C27" s="949"/>
      <c r="D27" s="949"/>
      <c r="E27" s="949"/>
      <c r="F27" s="949"/>
      <c r="G27" s="949"/>
      <c r="H27" s="1597"/>
      <c r="I27" s="1600"/>
      <c r="J27" s="1601"/>
      <c r="K27" s="1602"/>
      <c r="L27" s="1614" t="s">
        <v>280</v>
      </c>
      <c r="M27" s="1615"/>
      <c r="N27" s="1548"/>
      <c r="O27" s="1549"/>
      <c r="P27" s="1549"/>
      <c r="Q27" s="1549"/>
      <c r="R27" s="1549"/>
      <c r="S27" s="1549"/>
      <c r="T27" s="1549"/>
      <c r="U27" s="1549"/>
      <c r="V27" s="1549"/>
      <c r="W27" s="1550"/>
      <c r="Y27" s="1607"/>
      <c r="Z27" s="1611"/>
      <c r="AA27" s="1612"/>
      <c r="AB27" s="1613"/>
    </row>
    <row r="28" spans="1:28" ht="26.25" customHeight="1">
      <c r="A28" s="1592"/>
      <c r="B28" s="1598"/>
      <c r="C28" s="1570"/>
      <c r="D28" s="1570"/>
      <c r="E28" s="1570"/>
      <c r="F28" s="1570"/>
      <c r="G28" s="1570"/>
      <c r="H28" s="1599"/>
      <c r="I28" s="1603"/>
      <c r="J28" s="1604"/>
      <c r="K28" s="1605"/>
      <c r="L28" s="1616"/>
      <c r="M28" s="1617"/>
      <c r="N28" s="1618" t="s">
        <v>115</v>
      </c>
      <c r="O28" s="1618"/>
      <c r="P28" s="1618"/>
      <c r="Q28" s="1618"/>
      <c r="R28" s="1618"/>
      <c r="S28" s="1618"/>
      <c r="T28" s="1618"/>
      <c r="U28" s="1618"/>
      <c r="V28" s="1618"/>
      <c r="W28" s="1618"/>
      <c r="X28" s="203"/>
      <c r="Y28" s="542" t="s">
        <v>10</v>
      </c>
      <c r="Z28" s="1587">
        <f ca="1">IF(Z25=0,"",Z26*I26)</f>
        <v>2251410</v>
      </c>
      <c r="AA28" s="1587"/>
      <c r="AB28" s="1587"/>
    </row>
    <row r="29" spans="1:28" ht="2.25" customHeight="1">
      <c r="A29" s="204"/>
      <c r="B29" s="205"/>
      <c r="C29" s="205"/>
      <c r="D29" s="205"/>
      <c r="E29" s="205"/>
      <c r="F29" s="205"/>
      <c r="G29" s="206"/>
      <c r="H29" s="206"/>
      <c r="I29" s="206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8"/>
      <c r="U29" s="209"/>
      <c r="V29" s="206"/>
      <c r="W29" s="198"/>
      <c r="X29" s="198"/>
      <c r="Y29" s="198"/>
      <c r="Z29" s="198"/>
      <c r="AA29" s="198"/>
      <c r="AB29" s="198"/>
    </row>
    <row r="30" spans="1:28" ht="86.1" customHeight="1">
      <c r="A30" s="1619" t="s">
        <v>890</v>
      </c>
      <c r="B30" s="1620"/>
      <c r="C30" s="1620"/>
      <c r="D30" s="1620"/>
      <c r="E30" s="1620"/>
      <c r="F30" s="1620"/>
      <c r="G30" s="1620"/>
      <c r="H30" s="1620"/>
      <c r="I30" s="1620"/>
      <c r="J30" s="1620"/>
      <c r="K30" s="1620"/>
      <c r="L30" s="1620"/>
      <c r="M30" s="1620"/>
      <c r="N30" s="1620"/>
      <c r="O30" s="1620"/>
      <c r="P30" s="1620"/>
      <c r="Q30" s="1620"/>
      <c r="R30" s="1620"/>
      <c r="S30" s="1620"/>
      <c r="T30" s="1620"/>
      <c r="U30" s="1620"/>
      <c r="V30" s="1620"/>
      <c r="W30" s="1620"/>
      <c r="X30" s="1620"/>
      <c r="Y30" s="1620"/>
      <c r="Z30" s="1620"/>
      <c r="AA30" s="1620"/>
      <c r="AB30" s="1620"/>
    </row>
    <row r="31" spans="1:28" s="425" customFormat="1" ht="2.25" customHeight="1">
      <c r="A31" s="544"/>
      <c r="B31" s="197"/>
      <c r="C31" s="197"/>
      <c r="D31" s="197"/>
      <c r="E31" s="197"/>
      <c r="F31" s="197"/>
      <c r="G31" s="198"/>
      <c r="H31" s="198"/>
      <c r="I31" s="198"/>
      <c r="J31" s="199"/>
      <c r="K31" s="199"/>
      <c r="L31" s="199"/>
      <c r="M31" s="199"/>
      <c r="N31" s="199"/>
      <c r="O31" s="199"/>
      <c r="P31" s="199"/>
      <c r="Q31" s="199"/>
      <c r="R31" s="199"/>
      <c r="S31" s="199"/>
      <c r="T31" s="210"/>
      <c r="U31" s="55"/>
      <c r="V31" s="198"/>
      <c r="W31" s="198"/>
      <c r="X31" s="198"/>
      <c r="Y31" s="198"/>
      <c r="Z31" s="198"/>
      <c r="AA31" s="198"/>
      <c r="AB31" s="198"/>
    </row>
    <row r="32" spans="1:28" s="425" customFormat="1" ht="4.5" customHeight="1">
      <c r="A32" s="544"/>
      <c r="B32" s="197"/>
      <c r="C32" s="197"/>
      <c r="D32" s="197"/>
      <c r="E32" s="197"/>
      <c r="F32" s="197"/>
      <c r="G32" s="198"/>
      <c r="H32" s="198"/>
      <c r="I32" s="198"/>
      <c r="J32" s="199"/>
      <c r="K32" s="199"/>
      <c r="L32" s="199"/>
      <c r="M32" s="199"/>
      <c r="N32" s="199"/>
      <c r="O32" s="199"/>
      <c r="P32" s="199"/>
      <c r="Q32" s="199"/>
      <c r="R32" s="199"/>
      <c r="S32" s="199"/>
      <c r="T32" s="210"/>
      <c r="U32" s="55"/>
      <c r="V32" s="198"/>
      <c r="W32" s="198"/>
      <c r="X32" s="198"/>
      <c r="Y32" s="198"/>
      <c r="Z32" s="198"/>
      <c r="AA32" s="198"/>
      <c r="AB32" s="198"/>
    </row>
    <row r="33" spans="1:30" s="425" customFormat="1" ht="6" customHeight="1">
      <c r="A33" s="544"/>
      <c r="B33" s="197"/>
      <c r="C33" s="197"/>
      <c r="D33" s="197"/>
      <c r="E33" s="197"/>
      <c r="F33" s="197"/>
      <c r="G33" s="198"/>
      <c r="H33" s="198"/>
      <c r="I33" s="198"/>
      <c r="J33" s="199"/>
      <c r="K33" s="199"/>
      <c r="L33" s="199"/>
      <c r="M33" s="199"/>
      <c r="N33" s="199"/>
      <c r="O33" s="199"/>
      <c r="P33" s="199"/>
      <c r="Q33" s="199"/>
      <c r="R33" s="199"/>
      <c r="S33" s="199"/>
      <c r="T33" s="210"/>
      <c r="U33" s="55"/>
      <c r="V33" s="198"/>
      <c r="W33" s="198"/>
      <c r="X33" s="198"/>
      <c r="Y33" s="198"/>
      <c r="Z33" s="198"/>
      <c r="AA33" s="198"/>
      <c r="AB33" s="198"/>
    </row>
    <row r="34" spans="1:30" ht="15" customHeight="1">
      <c r="A34" s="1308" t="s">
        <v>522</v>
      </c>
      <c r="B34" s="1308"/>
      <c r="C34" s="1308"/>
      <c r="D34" s="1308"/>
      <c r="E34" s="1308"/>
      <c r="F34" s="1308"/>
      <c r="G34" s="1308"/>
      <c r="H34" s="1308"/>
      <c r="I34" s="1308"/>
      <c r="J34" s="1308"/>
      <c r="K34" s="1308"/>
      <c r="L34" s="1308"/>
      <c r="M34" s="1308"/>
      <c r="N34" s="1308"/>
      <c r="O34" s="1308"/>
      <c r="P34" s="1308"/>
      <c r="Q34" s="1308"/>
      <c r="R34" s="1308"/>
      <c r="S34" s="1308"/>
      <c r="T34" s="1308"/>
      <c r="U34" s="1308"/>
      <c r="V34" s="1308"/>
      <c r="W34" s="1573">
        <v>200000</v>
      </c>
      <c r="X34" s="1574"/>
      <c r="Y34" s="1574"/>
      <c r="Z34" s="1575"/>
      <c r="AA34" s="537" t="s">
        <v>13</v>
      </c>
      <c r="AB34" s="1579" t="str">
        <f>IF(Z55=0,"","x")</f>
        <v/>
      </c>
    </row>
    <row r="35" spans="1:30" ht="3" customHeight="1">
      <c r="A35" s="1308"/>
      <c r="B35" s="1308"/>
      <c r="C35" s="1308"/>
      <c r="D35" s="1308"/>
      <c r="E35" s="1308"/>
      <c r="F35" s="1308"/>
      <c r="G35" s="1308"/>
      <c r="H35" s="1308"/>
      <c r="I35" s="1308"/>
      <c r="J35" s="1308"/>
      <c r="K35" s="1308"/>
      <c r="L35" s="1308"/>
      <c r="M35" s="1308"/>
      <c r="N35" s="1308"/>
      <c r="O35" s="1308"/>
      <c r="P35" s="1308"/>
      <c r="Q35" s="1308"/>
      <c r="R35" s="1308"/>
      <c r="S35" s="1308"/>
      <c r="T35" s="1308"/>
      <c r="U35" s="1308"/>
      <c r="V35" s="1308"/>
      <c r="W35" s="1576"/>
      <c r="X35" s="1577"/>
      <c r="Y35" s="1577"/>
      <c r="Z35" s="1578"/>
      <c r="AA35" s="535"/>
      <c r="AB35" s="1580"/>
    </row>
    <row r="36" spans="1:30" ht="22.5" customHeight="1">
      <c r="A36" s="1624" t="s">
        <v>523</v>
      </c>
      <c r="B36" s="1624"/>
      <c r="C36" s="1624"/>
      <c r="D36" s="1624"/>
      <c r="E36" s="1624"/>
      <c r="F36" s="1624"/>
      <c r="G36" s="1624"/>
      <c r="H36" s="1624"/>
      <c r="I36" s="1624"/>
      <c r="J36" s="1624"/>
      <c r="K36" s="1624"/>
      <c r="L36" s="1624"/>
      <c r="M36" s="1624"/>
      <c r="N36" s="1624"/>
      <c r="O36" s="1624"/>
      <c r="P36" s="1624"/>
      <c r="Q36" s="1624"/>
      <c r="R36" s="1624"/>
      <c r="S36" s="1624"/>
      <c r="T36" s="1624"/>
      <c r="U36" s="1624"/>
      <c r="V36" s="1624"/>
      <c r="W36" s="1624"/>
      <c r="X36" s="1624"/>
      <c r="Y36" s="1624"/>
      <c r="Z36" s="1624"/>
      <c r="AA36" s="1624"/>
      <c r="AB36" s="1624"/>
    </row>
    <row r="37" spans="1:30" ht="3" customHeight="1">
      <c r="A37" s="523"/>
      <c r="B37" s="523"/>
      <c r="C37" s="523"/>
      <c r="D37" s="523"/>
      <c r="E37" s="523"/>
      <c r="F37" s="523"/>
      <c r="G37" s="523"/>
      <c r="H37" s="523"/>
      <c r="I37" s="523"/>
      <c r="J37" s="523"/>
      <c r="K37" s="523"/>
      <c r="L37" s="523"/>
      <c r="M37" s="523"/>
      <c r="N37" s="523"/>
      <c r="O37" s="523"/>
      <c r="P37" s="523"/>
      <c r="Q37" s="523"/>
      <c r="R37" s="523"/>
      <c r="S37" s="523"/>
      <c r="T37" s="523"/>
      <c r="U37" s="523"/>
      <c r="V37" s="523"/>
      <c r="W37" s="523"/>
      <c r="X37" s="523"/>
      <c r="Y37" s="523"/>
      <c r="Z37" s="523"/>
      <c r="AA37" s="523"/>
      <c r="AB37" s="200"/>
    </row>
    <row r="38" spans="1:30" ht="18.75" customHeight="1">
      <c r="A38" s="1313" t="s">
        <v>274</v>
      </c>
      <c r="B38" s="1302"/>
      <c r="C38" s="1302"/>
      <c r="D38" s="1302"/>
      <c r="E38" s="1302"/>
      <c r="F38" s="1302"/>
      <c r="G38" s="1302"/>
      <c r="H38" s="1302"/>
      <c r="I38" s="1302"/>
      <c r="J38" s="1302"/>
      <c r="K38" s="1302"/>
      <c r="L38" s="1302"/>
      <c r="M38" s="1302"/>
      <c r="N38" s="1302"/>
      <c r="O38" s="1302"/>
      <c r="P38" s="1302"/>
      <c r="Q38" s="1302"/>
      <c r="R38" s="1302"/>
      <c r="S38" s="1302"/>
      <c r="T38" s="1302"/>
      <c r="U38" s="1302"/>
      <c r="V38" s="1302"/>
      <c r="W38" s="1302"/>
      <c r="X38" s="1302"/>
      <c r="Y38" s="1302"/>
      <c r="Z38" s="1302"/>
      <c r="AA38" s="1302"/>
      <c r="AB38" s="1303"/>
    </row>
    <row r="39" spans="1:30" ht="38.25" customHeight="1">
      <c r="A39" s="1565" t="s">
        <v>272</v>
      </c>
      <c r="B39" s="1565"/>
      <c r="C39" s="1565" t="s">
        <v>226</v>
      </c>
      <c r="D39" s="1565"/>
      <c r="E39" s="1565"/>
      <c r="F39" s="1565" t="s">
        <v>227</v>
      </c>
      <c r="G39" s="1565"/>
      <c r="H39" s="1565"/>
      <c r="I39" s="1565"/>
      <c r="J39" s="1565"/>
      <c r="K39" s="1565" t="s">
        <v>242</v>
      </c>
      <c r="L39" s="1566"/>
      <c r="M39" s="1566"/>
      <c r="N39" s="1566"/>
      <c r="O39" s="1566"/>
      <c r="P39" s="1565" t="s">
        <v>452</v>
      </c>
      <c r="Q39" s="1566"/>
      <c r="R39" s="1566"/>
      <c r="S39" s="1566"/>
      <c r="T39" s="1566"/>
      <c r="U39" s="1566"/>
      <c r="V39" s="1567" t="s">
        <v>228</v>
      </c>
      <c r="W39" s="1567"/>
      <c r="X39" s="1567"/>
      <c r="Y39" s="1567"/>
      <c r="Z39" s="1565" t="s">
        <v>328</v>
      </c>
      <c r="AA39" s="1565"/>
      <c r="AB39" s="1565"/>
    </row>
    <row r="40" spans="1:30" ht="18.75" customHeight="1">
      <c r="A40" s="1585" t="s">
        <v>732</v>
      </c>
      <c r="B40" s="1585"/>
      <c r="C40" s="1585"/>
      <c r="D40" s="1585"/>
      <c r="E40" s="1585"/>
      <c r="F40" s="1585"/>
      <c r="G40" s="1585"/>
      <c r="H40" s="1585"/>
      <c r="I40" s="1585"/>
      <c r="J40" s="1585"/>
      <c r="K40" s="1585"/>
      <c r="L40" s="1585"/>
      <c r="M40" s="1585"/>
      <c r="N40" s="1585"/>
      <c r="O40" s="1585"/>
      <c r="P40" s="1585"/>
      <c r="Q40" s="1585"/>
      <c r="R40" s="1585"/>
      <c r="S40" s="1585"/>
      <c r="T40" s="1585"/>
      <c r="U40" s="1585"/>
      <c r="V40" s="1585"/>
      <c r="W40" s="1585"/>
      <c r="X40" s="1585"/>
      <c r="Y40" s="1585"/>
      <c r="Z40" s="1585"/>
      <c r="AA40" s="1585"/>
      <c r="AB40" s="1585"/>
    </row>
    <row r="41" spans="1:30" ht="42" customHeight="1">
      <c r="A41" s="1560" t="s">
        <v>181</v>
      </c>
      <c r="B41" s="1560"/>
      <c r="C41" s="1621" t="s">
        <v>181</v>
      </c>
      <c r="D41" s="1621"/>
      <c r="E41" s="1621"/>
      <c r="F41" s="1560" t="s">
        <v>181</v>
      </c>
      <c r="G41" s="1560"/>
      <c r="H41" s="1560"/>
      <c r="I41" s="1560"/>
      <c r="J41" s="1560"/>
      <c r="K41" s="1561" t="s">
        <v>729</v>
      </c>
      <c r="L41" s="1561"/>
      <c r="M41" s="1561"/>
      <c r="N41" s="1561"/>
      <c r="O41" s="1561"/>
      <c r="P41" s="1560" t="s">
        <v>181</v>
      </c>
      <c r="Q41" s="1560"/>
      <c r="R41" s="1560"/>
      <c r="S41" s="1560"/>
      <c r="T41" s="1560"/>
      <c r="U41" s="1560"/>
      <c r="V41" s="1622"/>
      <c r="W41" s="1623"/>
      <c r="X41" s="1623"/>
      <c r="Y41" s="1623"/>
      <c r="Z41" s="1564"/>
      <c r="AA41" s="1564"/>
      <c r="AB41" s="1564"/>
    </row>
    <row r="42" spans="1:30" s="380" customFormat="1" ht="42" customHeight="1">
      <c r="A42" s="1560"/>
      <c r="B42" s="1560"/>
      <c r="C42" s="1621"/>
      <c r="D42" s="1621"/>
      <c r="E42" s="1621"/>
      <c r="F42" s="1560"/>
      <c r="G42" s="1560"/>
      <c r="H42" s="1560"/>
      <c r="I42" s="1560"/>
      <c r="J42" s="1560"/>
      <c r="K42" s="1572" t="s">
        <v>729</v>
      </c>
      <c r="L42" s="1572"/>
      <c r="M42" s="1572"/>
      <c r="N42" s="1572"/>
      <c r="O42" s="1572"/>
      <c r="P42" s="1560"/>
      <c r="Q42" s="1560"/>
      <c r="R42" s="1560"/>
      <c r="S42" s="1560"/>
      <c r="T42" s="1560"/>
      <c r="U42" s="1560"/>
      <c r="V42" s="1622"/>
      <c r="W42" s="1623"/>
      <c r="X42" s="1623"/>
      <c r="Y42" s="1623"/>
      <c r="Z42" s="1564"/>
      <c r="AA42" s="1564"/>
      <c r="AB42" s="1564"/>
    </row>
    <row r="43" spans="1:30" ht="18" customHeight="1">
      <c r="A43" s="1555" t="s">
        <v>846</v>
      </c>
      <c r="B43" s="1556"/>
      <c r="C43" s="1556"/>
      <c r="D43" s="1556"/>
      <c r="E43" s="1556"/>
      <c r="F43" s="1556"/>
      <c r="G43" s="1556"/>
      <c r="H43" s="1556"/>
      <c r="I43" s="1556"/>
      <c r="J43" s="1556"/>
      <c r="K43" s="1556"/>
      <c r="L43" s="1556"/>
      <c r="M43" s="1556"/>
      <c r="N43" s="1556"/>
      <c r="O43" s="1556"/>
      <c r="P43" s="1556"/>
      <c r="Q43" s="1556"/>
      <c r="R43" s="1556"/>
      <c r="S43" s="1556"/>
      <c r="T43" s="1556"/>
      <c r="U43" s="1556"/>
      <c r="V43" s="1556"/>
      <c r="W43" s="1556"/>
      <c r="X43" s="1556"/>
      <c r="Y43" s="1556"/>
      <c r="Z43" s="1556"/>
      <c r="AA43" s="1556"/>
      <c r="AB43" s="1557"/>
      <c r="AD43" s="500" t="s">
        <v>703</v>
      </c>
    </row>
    <row r="44" spans="1:30" ht="42" customHeight="1">
      <c r="A44" s="1560"/>
      <c r="B44" s="1560"/>
      <c r="C44" s="1621"/>
      <c r="D44" s="1621"/>
      <c r="E44" s="1621"/>
      <c r="F44" s="1560"/>
      <c r="G44" s="1560"/>
      <c r="H44" s="1560"/>
      <c r="I44" s="1560"/>
      <c r="J44" s="1560"/>
      <c r="K44" s="1561" t="s">
        <v>791</v>
      </c>
      <c r="L44" s="1561"/>
      <c r="M44" s="1561"/>
      <c r="N44" s="1561"/>
      <c r="O44" s="1561"/>
      <c r="P44" s="1560"/>
      <c r="Q44" s="1560"/>
      <c r="R44" s="1560"/>
      <c r="S44" s="1560"/>
      <c r="T44" s="1560"/>
      <c r="U44" s="1560"/>
      <c r="V44" s="1622"/>
      <c r="W44" s="1623"/>
      <c r="X44" s="1623"/>
      <c r="Y44" s="1623"/>
      <c r="Z44" s="1564"/>
      <c r="AA44" s="1564"/>
      <c r="AB44" s="1564"/>
      <c r="AD44" s="498" t="s">
        <v>704</v>
      </c>
    </row>
    <row r="45" spans="1:30" s="380" customFormat="1" ht="42" customHeight="1">
      <c r="A45" s="1560"/>
      <c r="B45" s="1560"/>
      <c r="C45" s="1621"/>
      <c r="D45" s="1621"/>
      <c r="E45" s="1621"/>
      <c r="F45" s="1560"/>
      <c r="G45" s="1560"/>
      <c r="H45" s="1560"/>
      <c r="I45" s="1560"/>
      <c r="J45" s="1560"/>
      <c r="K45" s="1572" t="s">
        <v>792</v>
      </c>
      <c r="L45" s="1572"/>
      <c r="M45" s="1572"/>
      <c r="N45" s="1572"/>
      <c r="O45" s="1572"/>
      <c r="P45" s="1560"/>
      <c r="Q45" s="1560"/>
      <c r="R45" s="1560"/>
      <c r="S45" s="1560"/>
      <c r="T45" s="1560"/>
      <c r="U45" s="1560"/>
      <c r="V45" s="1622"/>
      <c r="W45" s="1623"/>
      <c r="X45" s="1623"/>
      <c r="Y45" s="1623"/>
      <c r="Z45" s="1564"/>
      <c r="AA45" s="1564"/>
      <c r="AB45" s="1564"/>
    </row>
    <row r="46" spans="1:30" ht="18.75" customHeight="1">
      <c r="A46" s="1625" t="s">
        <v>847</v>
      </c>
      <c r="B46" s="1626"/>
      <c r="C46" s="1626"/>
      <c r="D46" s="1626"/>
      <c r="E46" s="1626"/>
      <c r="F46" s="1626"/>
      <c r="G46" s="1626"/>
      <c r="H46" s="1626"/>
      <c r="I46" s="1626"/>
      <c r="J46" s="1626"/>
      <c r="K46" s="1626"/>
      <c r="L46" s="1626"/>
      <c r="M46" s="1626"/>
      <c r="N46" s="1626"/>
      <c r="O46" s="1626"/>
      <c r="P46" s="1626"/>
      <c r="Q46" s="1626"/>
      <c r="R46" s="1626"/>
      <c r="S46" s="1626"/>
      <c r="T46" s="1626"/>
      <c r="U46" s="1626"/>
      <c r="V46" s="1626"/>
      <c r="W46" s="1626"/>
      <c r="X46" s="1626"/>
      <c r="Y46" s="1626"/>
      <c r="Z46" s="1626"/>
      <c r="AA46" s="1626"/>
      <c r="AB46" s="1627"/>
    </row>
    <row r="47" spans="1:30" ht="42" customHeight="1">
      <c r="A47" s="1560" t="s">
        <v>181</v>
      </c>
      <c r="B47" s="1560"/>
      <c r="C47" s="1621" t="s">
        <v>181</v>
      </c>
      <c r="D47" s="1621"/>
      <c r="E47" s="1621"/>
      <c r="F47" s="1560" t="s">
        <v>181</v>
      </c>
      <c r="G47" s="1560"/>
      <c r="H47" s="1560"/>
      <c r="I47" s="1560"/>
      <c r="J47" s="1560"/>
      <c r="K47" s="1561" t="s">
        <v>793</v>
      </c>
      <c r="L47" s="1561"/>
      <c r="M47" s="1561"/>
      <c r="N47" s="1561"/>
      <c r="O47" s="1561"/>
      <c r="P47" s="1560" t="s">
        <v>181</v>
      </c>
      <c r="Q47" s="1560"/>
      <c r="R47" s="1560"/>
      <c r="S47" s="1560"/>
      <c r="T47" s="1560"/>
      <c r="U47" s="1560"/>
      <c r="V47" s="1622"/>
      <c r="W47" s="1623"/>
      <c r="X47" s="1623"/>
      <c r="Y47" s="1623"/>
      <c r="Z47" s="1564"/>
      <c r="AA47" s="1564"/>
      <c r="AB47" s="1564"/>
    </row>
    <row r="48" spans="1:30" s="380" customFormat="1" ht="42" customHeight="1">
      <c r="A48" s="1560" t="s">
        <v>181</v>
      </c>
      <c r="B48" s="1560"/>
      <c r="C48" s="1621" t="s">
        <v>181</v>
      </c>
      <c r="D48" s="1621"/>
      <c r="E48" s="1621"/>
      <c r="F48" s="1560" t="s">
        <v>181</v>
      </c>
      <c r="G48" s="1560"/>
      <c r="H48" s="1560"/>
      <c r="I48" s="1560"/>
      <c r="J48" s="1560"/>
      <c r="K48" s="1572" t="s">
        <v>789</v>
      </c>
      <c r="L48" s="1572"/>
      <c r="M48" s="1572"/>
      <c r="N48" s="1572"/>
      <c r="O48" s="1572"/>
      <c r="P48" s="1560" t="s">
        <v>181</v>
      </c>
      <c r="Q48" s="1560"/>
      <c r="R48" s="1560"/>
      <c r="S48" s="1560"/>
      <c r="T48" s="1560"/>
      <c r="U48" s="1560"/>
      <c r="V48" s="1622"/>
      <c r="W48" s="1623"/>
      <c r="X48" s="1623"/>
      <c r="Y48" s="1623"/>
      <c r="Z48" s="1564"/>
      <c r="AA48" s="1564"/>
      <c r="AB48" s="1564"/>
    </row>
    <row r="49" spans="1:28" ht="18.75" customHeight="1">
      <c r="A49" s="1585" t="s">
        <v>848</v>
      </c>
      <c r="B49" s="1585"/>
      <c r="C49" s="1585"/>
      <c r="D49" s="1585"/>
      <c r="E49" s="1585"/>
      <c r="F49" s="1585"/>
      <c r="G49" s="1585"/>
      <c r="H49" s="1585"/>
      <c r="I49" s="1585"/>
      <c r="J49" s="1585"/>
      <c r="K49" s="1585"/>
      <c r="L49" s="1585"/>
      <c r="M49" s="1585"/>
      <c r="N49" s="1585"/>
      <c r="O49" s="1585"/>
      <c r="P49" s="1585"/>
      <c r="Q49" s="1585"/>
      <c r="R49" s="1585"/>
      <c r="S49" s="1585"/>
      <c r="T49" s="1585"/>
      <c r="U49" s="1585"/>
      <c r="V49" s="1585"/>
      <c r="W49" s="1585"/>
      <c r="X49" s="1585"/>
      <c r="Y49" s="1585"/>
      <c r="Z49" s="1585"/>
      <c r="AA49" s="1585"/>
      <c r="AB49" s="1585"/>
    </row>
    <row r="50" spans="1:28" ht="42" customHeight="1">
      <c r="A50" s="1560" t="s">
        <v>181</v>
      </c>
      <c r="B50" s="1560"/>
      <c r="C50" s="1621" t="s">
        <v>181</v>
      </c>
      <c r="D50" s="1621"/>
      <c r="E50" s="1621"/>
      <c r="F50" s="1560" t="s">
        <v>181</v>
      </c>
      <c r="G50" s="1560"/>
      <c r="H50" s="1560"/>
      <c r="I50" s="1560"/>
      <c r="J50" s="1560"/>
      <c r="K50" s="1628" t="s">
        <v>794</v>
      </c>
      <c r="L50" s="1629"/>
      <c r="M50" s="1629"/>
      <c r="N50" s="1629"/>
      <c r="O50" s="1630"/>
      <c r="P50" s="1560" t="s">
        <v>181</v>
      </c>
      <c r="Q50" s="1560"/>
      <c r="R50" s="1560"/>
      <c r="S50" s="1560"/>
      <c r="T50" s="1560"/>
      <c r="U50" s="1560"/>
      <c r="V50" s="1622"/>
      <c r="W50" s="1623"/>
      <c r="X50" s="1623"/>
      <c r="Y50" s="1623"/>
      <c r="Z50" s="1564"/>
      <c r="AA50" s="1564"/>
      <c r="AB50" s="1564"/>
    </row>
    <row r="51" spans="1:28" s="380" customFormat="1" ht="42" customHeight="1">
      <c r="A51" s="1560" t="s">
        <v>181</v>
      </c>
      <c r="B51" s="1560"/>
      <c r="C51" s="1621" t="s">
        <v>181</v>
      </c>
      <c r="D51" s="1621"/>
      <c r="E51" s="1621"/>
      <c r="F51" s="1560" t="s">
        <v>181</v>
      </c>
      <c r="G51" s="1560"/>
      <c r="H51" s="1560"/>
      <c r="I51" s="1560"/>
      <c r="J51" s="1560"/>
      <c r="K51" s="1631" t="s">
        <v>794</v>
      </c>
      <c r="L51" s="1632"/>
      <c r="M51" s="1632"/>
      <c r="N51" s="1632"/>
      <c r="O51" s="1633"/>
      <c r="P51" s="1560" t="s">
        <v>181</v>
      </c>
      <c r="Q51" s="1560"/>
      <c r="R51" s="1560"/>
      <c r="S51" s="1560"/>
      <c r="T51" s="1560"/>
      <c r="U51" s="1560"/>
      <c r="V51" s="1622"/>
      <c r="W51" s="1623"/>
      <c r="X51" s="1623"/>
      <c r="Y51" s="1623"/>
      <c r="Z51" s="1564"/>
      <c r="AA51" s="1564"/>
      <c r="AB51" s="1564"/>
    </row>
    <row r="52" spans="1:28" ht="34.5" customHeight="1">
      <c r="A52" s="466" t="s">
        <v>524</v>
      </c>
      <c r="B52" s="1586" t="s">
        <v>590</v>
      </c>
      <c r="C52" s="1586"/>
      <c r="D52" s="1586"/>
      <c r="E52" s="1586"/>
      <c r="F52" s="1586"/>
      <c r="G52" s="1586"/>
      <c r="H52" s="1586"/>
      <c r="I52" s="1586"/>
      <c r="J52" s="1586"/>
      <c r="K52" s="1586"/>
      <c r="L52" s="1586"/>
      <c r="M52" s="1586"/>
      <c r="N52" s="1586"/>
      <c r="O52" s="1586"/>
      <c r="P52" s="1586"/>
      <c r="Q52" s="1586"/>
      <c r="R52" s="1586"/>
      <c r="S52" s="1586"/>
      <c r="T52" s="1586"/>
      <c r="U52" s="1586"/>
      <c r="V52" s="1586"/>
      <c r="W52" s="1586"/>
      <c r="X52" s="1586"/>
      <c r="Y52" s="1586"/>
      <c r="Z52" s="1564"/>
      <c r="AA52" s="1564"/>
      <c r="AB52" s="1564"/>
    </row>
    <row r="53" spans="1:28" ht="30" customHeight="1">
      <c r="A53" s="466" t="s">
        <v>525</v>
      </c>
      <c r="B53" s="1586" t="s">
        <v>593</v>
      </c>
      <c r="C53" s="1586"/>
      <c r="D53" s="1586"/>
      <c r="E53" s="1586"/>
      <c r="F53" s="1586"/>
      <c r="G53" s="1586"/>
      <c r="H53" s="1586"/>
      <c r="I53" s="1586"/>
      <c r="J53" s="1586"/>
      <c r="K53" s="1586"/>
      <c r="L53" s="1586"/>
      <c r="M53" s="1586"/>
      <c r="N53" s="1586"/>
      <c r="O53" s="1586"/>
      <c r="P53" s="1586"/>
      <c r="Q53" s="1586"/>
      <c r="R53" s="1586"/>
      <c r="S53" s="1586"/>
      <c r="T53" s="1586"/>
      <c r="U53" s="1586"/>
      <c r="V53" s="1586"/>
      <c r="W53" s="1586"/>
      <c r="X53" s="1586"/>
      <c r="Y53" s="1586"/>
      <c r="Z53" s="1588"/>
      <c r="AA53" s="1588"/>
      <c r="AB53" s="1588"/>
    </row>
    <row r="54" spans="1:28" ht="40.5" customHeight="1">
      <c r="A54" s="466" t="s">
        <v>526</v>
      </c>
      <c r="B54" s="1586" t="s">
        <v>592</v>
      </c>
      <c r="C54" s="1586"/>
      <c r="D54" s="1586"/>
      <c r="E54" s="1586"/>
      <c r="F54" s="1586"/>
      <c r="G54" s="1586"/>
      <c r="H54" s="1586"/>
      <c r="I54" s="1586"/>
      <c r="J54" s="1586"/>
      <c r="K54" s="1586"/>
      <c r="L54" s="1586"/>
      <c r="M54" s="1586"/>
      <c r="N54" s="1586"/>
      <c r="O54" s="1586"/>
      <c r="P54" s="1586"/>
      <c r="Q54" s="1586"/>
      <c r="R54" s="1586"/>
      <c r="S54" s="1586"/>
      <c r="T54" s="1586"/>
      <c r="U54" s="1586"/>
      <c r="V54" s="1586"/>
      <c r="W54" s="1586"/>
      <c r="X54" s="1586"/>
      <c r="Y54" s="1586"/>
      <c r="Z54" s="1588"/>
      <c r="AA54" s="1588"/>
      <c r="AB54" s="1588"/>
    </row>
    <row r="55" spans="1:28" ht="30" customHeight="1">
      <c r="A55" s="466" t="s">
        <v>546</v>
      </c>
      <c r="B55" s="1308" t="s">
        <v>229</v>
      </c>
      <c r="C55" s="1308"/>
      <c r="D55" s="1308"/>
      <c r="E55" s="1308"/>
      <c r="F55" s="1308"/>
      <c r="G55" s="1308"/>
      <c r="H55" s="1308"/>
      <c r="I55" s="1308"/>
      <c r="J55" s="1308"/>
      <c r="K55" s="1308"/>
      <c r="L55" s="1308"/>
      <c r="M55" s="1308"/>
      <c r="N55" s="1308"/>
      <c r="O55" s="1308"/>
      <c r="P55" s="1308"/>
      <c r="Q55" s="1308"/>
      <c r="R55" s="1308"/>
      <c r="S55" s="1308"/>
      <c r="T55" s="1308"/>
      <c r="U55" s="1308"/>
      <c r="V55" s="1308"/>
      <c r="W55" s="1308"/>
      <c r="X55" s="1308"/>
      <c r="Y55" s="1308"/>
      <c r="Z55" s="1587">
        <f>SUM(Z41:AB42,Z44:AB45,Z47:AB48,Z50:AB54)</f>
        <v>0</v>
      </c>
      <c r="AA55" s="1587"/>
      <c r="AB55" s="1587"/>
    </row>
    <row r="56" spans="1:28" ht="14.25" customHeight="1">
      <c r="A56" s="1590" t="s">
        <v>547</v>
      </c>
      <c r="B56" s="1593" t="s">
        <v>453</v>
      </c>
      <c r="C56" s="1594"/>
      <c r="D56" s="1594"/>
      <c r="E56" s="1594"/>
      <c r="F56" s="1594"/>
      <c r="G56" s="1594"/>
      <c r="H56" s="1595"/>
      <c r="I56" s="1634" t="str">
        <f>IF(Z55&gt;0,"Wpisz wartość kursu EUR do PLN","nd")</f>
        <v>nd</v>
      </c>
      <c r="J56" s="1635"/>
      <c r="K56" s="1636"/>
      <c r="L56" s="201"/>
      <c r="M56" s="202"/>
      <c r="N56" s="202"/>
      <c r="O56" s="202"/>
      <c r="P56" s="202"/>
      <c r="Q56" s="202"/>
      <c r="R56" s="202"/>
      <c r="S56" s="202"/>
      <c r="T56" s="202"/>
      <c r="U56" s="202"/>
      <c r="V56" s="202"/>
      <c r="W56" s="202"/>
      <c r="X56" s="202"/>
      <c r="Y56" s="1606" t="s">
        <v>281</v>
      </c>
      <c r="Z56" s="1608" t="str">
        <f>IF(Z55=0,"",W34-Z55)</f>
        <v/>
      </c>
      <c r="AA56" s="1609"/>
      <c r="AB56" s="1610"/>
    </row>
    <row r="57" spans="1:28" ht="14.25" customHeight="1">
      <c r="A57" s="1591"/>
      <c r="B57" s="1596"/>
      <c r="C57" s="949"/>
      <c r="D57" s="949"/>
      <c r="E57" s="949"/>
      <c r="F57" s="949"/>
      <c r="G57" s="949"/>
      <c r="H57" s="1597"/>
      <c r="I57" s="1600"/>
      <c r="J57" s="1601"/>
      <c r="K57" s="1602"/>
      <c r="L57" s="1614" t="s">
        <v>280</v>
      </c>
      <c r="M57" s="1615"/>
      <c r="N57" s="1548"/>
      <c r="O57" s="1549"/>
      <c r="P57" s="1549"/>
      <c r="Q57" s="1549"/>
      <c r="R57" s="1549"/>
      <c r="S57" s="1549"/>
      <c r="T57" s="1549"/>
      <c r="U57" s="1549"/>
      <c r="V57" s="1549"/>
      <c r="W57" s="1550"/>
      <c r="X57" s="535"/>
      <c r="Y57" s="1607"/>
      <c r="Z57" s="1611"/>
      <c r="AA57" s="1612"/>
      <c r="AB57" s="1613"/>
    </row>
    <row r="58" spans="1:28" ht="26.25" customHeight="1">
      <c r="A58" s="1592"/>
      <c r="B58" s="1598"/>
      <c r="C58" s="1570"/>
      <c r="D58" s="1570"/>
      <c r="E58" s="1570"/>
      <c r="F58" s="1570"/>
      <c r="G58" s="1570"/>
      <c r="H58" s="1599"/>
      <c r="I58" s="1603"/>
      <c r="J58" s="1604"/>
      <c r="K58" s="1605"/>
      <c r="L58" s="1616"/>
      <c r="M58" s="1617"/>
      <c r="N58" s="1618" t="s">
        <v>115</v>
      </c>
      <c r="O58" s="1618"/>
      <c r="P58" s="1618"/>
      <c r="Q58" s="1618"/>
      <c r="R58" s="1618"/>
      <c r="S58" s="1618"/>
      <c r="T58" s="1618"/>
      <c r="U58" s="1618"/>
      <c r="V58" s="1618"/>
      <c r="W58" s="1618"/>
      <c r="X58" s="203"/>
      <c r="Y58" s="542" t="s">
        <v>10</v>
      </c>
      <c r="Z58" s="1587" t="str">
        <f>IF(Z55=0,"",Z56*I56)</f>
        <v/>
      </c>
      <c r="AA58" s="1587"/>
      <c r="AB58" s="1587"/>
    </row>
    <row r="59" spans="1:28" ht="6" customHeight="1">
      <c r="A59" s="544"/>
      <c r="B59" s="197"/>
      <c r="C59" s="197"/>
      <c r="D59" s="197"/>
      <c r="E59" s="197"/>
      <c r="F59" s="197"/>
      <c r="G59" s="198"/>
      <c r="H59" s="198"/>
      <c r="I59" s="198"/>
      <c r="J59" s="199"/>
      <c r="K59" s="199"/>
      <c r="L59" s="199"/>
      <c r="M59" s="199"/>
      <c r="N59" s="199"/>
      <c r="O59" s="199"/>
      <c r="P59" s="199"/>
      <c r="Q59" s="199"/>
      <c r="R59" s="199"/>
      <c r="S59" s="199"/>
      <c r="T59" s="210"/>
      <c r="U59" s="55"/>
      <c r="V59" s="198"/>
      <c r="W59" s="198"/>
      <c r="X59" s="198"/>
      <c r="Y59" s="198"/>
      <c r="Z59" s="198"/>
      <c r="AA59" s="198"/>
      <c r="AB59" s="198"/>
    </row>
    <row r="60" spans="1:28" ht="6" customHeight="1">
      <c r="A60" s="544"/>
      <c r="B60" s="197"/>
      <c r="C60" s="197"/>
      <c r="D60" s="197"/>
      <c r="E60" s="197"/>
      <c r="F60" s="197"/>
      <c r="G60" s="198"/>
      <c r="H60" s="198"/>
      <c r="I60" s="198"/>
      <c r="J60" s="199"/>
      <c r="K60" s="199"/>
      <c r="L60" s="199"/>
      <c r="M60" s="199"/>
      <c r="N60" s="199"/>
      <c r="O60" s="199"/>
      <c r="P60" s="199"/>
      <c r="Q60" s="199"/>
      <c r="R60" s="199"/>
      <c r="S60" s="199"/>
      <c r="T60" s="210"/>
      <c r="U60" s="55"/>
      <c r="V60" s="198"/>
      <c r="W60" s="198"/>
      <c r="X60" s="198"/>
      <c r="Y60" s="198"/>
      <c r="Z60" s="198"/>
      <c r="AA60" s="198"/>
      <c r="AB60" s="198"/>
    </row>
    <row r="61" spans="1:28" ht="15" customHeight="1">
      <c r="A61" s="1308" t="s">
        <v>527</v>
      </c>
      <c r="B61" s="1308"/>
      <c r="C61" s="1308"/>
      <c r="D61" s="1308"/>
      <c r="E61" s="1308"/>
      <c r="F61" s="1308"/>
      <c r="G61" s="1308"/>
      <c r="H61" s="1308"/>
      <c r="I61" s="1308"/>
      <c r="J61" s="1308"/>
      <c r="K61" s="1308"/>
      <c r="L61" s="1308"/>
      <c r="M61" s="1308"/>
      <c r="N61" s="1308"/>
      <c r="O61" s="1308"/>
      <c r="P61" s="1308"/>
      <c r="Q61" s="1308"/>
      <c r="R61" s="1308"/>
      <c r="S61" s="1308"/>
      <c r="T61" s="1308"/>
      <c r="U61" s="1308"/>
      <c r="V61" s="1308"/>
      <c r="W61" s="1573">
        <v>100000</v>
      </c>
      <c r="X61" s="1574"/>
      <c r="Y61" s="1574"/>
      <c r="Z61" s="1575"/>
      <c r="AA61" s="537" t="s">
        <v>13</v>
      </c>
      <c r="AB61" s="1579" t="str">
        <f>IF(Z83=0,"","x")</f>
        <v/>
      </c>
    </row>
    <row r="62" spans="1:28" ht="3" customHeight="1">
      <c r="A62" s="1308"/>
      <c r="B62" s="1308"/>
      <c r="C62" s="1308"/>
      <c r="D62" s="1308"/>
      <c r="E62" s="1308"/>
      <c r="F62" s="1308"/>
      <c r="G62" s="1308"/>
      <c r="H62" s="1308"/>
      <c r="I62" s="1308"/>
      <c r="J62" s="1308"/>
      <c r="K62" s="1308"/>
      <c r="L62" s="1308"/>
      <c r="M62" s="1308"/>
      <c r="N62" s="1308"/>
      <c r="O62" s="1308"/>
      <c r="P62" s="1308"/>
      <c r="Q62" s="1308"/>
      <c r="R62" s="1308"/>
      <c r="S62" s="1308"/>
      <c r="T62" s="1308"/>
      <c r="U62" s="1308"/>
      <c r="V62" s="1308"/>
      <c r="W62" s="1576"/>
      <c r="X62" s="1577"/>
      <c r="Y62" s="1577"/>
      <c r="Z62" s="1578"/>
      <c r="AB62" s="1580"/>
    </row>
    <row r="63" spans="1:28" ht="3" customHeight="1">
      <c r="A63" s="544"/>
      <c r="B63" s="197"/>
      <c r="C63" s="197"/>
      <c r="D63" s="197"/>
      <c r="E63" s="197"/>
      <c r="F63" s="197"/>
      <c r="G63" s="198"/>
      <c r="H63" s="198"/>
      <c r="I63" s="198"/>
      <c r="J63" s="199"/>
      <c r="K63" s="199"/>
      <c r="L63" s="199"/>
      <c r="M63" s="199"/>
      <c r="N63" s="199"/>
      <c r="O63" s="199"/>
      <c r="P63" s="199"/>
      <c r="Q63" s="199"/>
      <c r="R63" s="199"/>
      <c r="S63" s="199"/>
      <c r="T63" s="210"/>
      <c r="U63" s="55"/>
      <c r="V63" s="198"/>
      <c r="W63" s="198"/>
      <c r="X63" s="198"/>
      <c r="Y63" s="198"/>
      <c r="Z63" s="198"/>
      <c r="AA63" s="198"/>
      <c r="AB63" s="198"/>
    </row>
    <row r="64" spans="1:28" ht="21" customHeight="1">
      <c r="A64" s="1624" t="s">
        <v>528</v>
      </c>
      <c r="B64" s="1624"/>
      <c r="C64" s="1624"/>
      <c r="D64" s="1624"/>
      <c r="E64" s="1624"/>
      <c r="F64" s="1624"/>
      <c r="G64" s="1624"/>
      <c r="H64" s="1624"/>
      <c r="I64" s="1624"/>
      <c r="J64" s="1624"/>
      <c r="K64" s="1624"/>
      <c r="L64" s="1624"/>
      <c r="M64" s="1624"/>
      <c r="N64" s="1624"/>
      <c r="O64" s="1624"/>
      <c r="P64" s="1624"/>
      <c r="Q64" s="1624"/>
      <c r="R64" s="1624"/>
      <c r="S64" s="1624"/>
      <c r="T64" s="1624"/>
      <c r="U64" s="1624"/>
      <c r="V64" s="1624"/>
      <c r="W64" s="1624"/>
      <c r="X64" s="1624"/>
      <c r="Y64" s="1624"/>
      <c r="Z64" s="1624"/>
      <c r="AA64" s="1624"/>
      <c r="AB64" s="1624"/>
    </row>
    <row r="65" spans="1:30" ht="3" customHeight="1">
      <c r="A65" s="523"/>
      <c r="B65" s="523"/>
      <c r="C65" s="523"/>
      <c r="D65" s="523"/>
      <c r="E65" s="523"/>
      <c r="F65" s="523"/>
      <c r="G65" s="523"/>
      <c r="H65" s="523"/>
      <c r="I65" s="523"/>
      <c r="J65" s="523"/>
      <c r="K65" s="523"/>
      <c r="L65" s="523"/>
      <c r="M65" s="523"/>
      <c r="N65" s="523"/>
      <c r="O65" s="523"/>
      <c r="P65" s="523"/>
      <c r="Q65" s="523"/>
      <c r="R65" s="523"/>
      <c r="S65" s="523"/>
      <c r="T65" s="523"/>
      <c r="U65" s="523"/>
      <c r="V65" s="523"/>
      <c r="W65" s="523"/>
      <c r="X65" s="523"/>
      <c r="Y65" s="523"/>
      <c r="Z65" s="523"/>
      <c r="AA65" s="523"/>
      <c r="AB65" s="200"/>
    </row>
    <row r="66" spans="1:30" ht="15.75" customHeight="1">
      <c r="A66" s="1313" t="s">
        <v>274</v>
      </c>
      <c r="B66" s="1302"/>
      <c r="C66" s="1302"/>
      <c r="D66" s="1302"/>
      <c r="E66" s="1302"/>
      <c r="F66" s="1302"/>
      <c r="G66" s="1302"/>
      <c r="H66" s="1302"/>
      <c r="I66" s="1302"/>
      <c r="J66" s="1302"/>
      <c r="K66" s="1302"/>
      <c r="L66" s="1302"/>
      <c r="M66" s="1302"/>
      <c r="N66" s="1302"/>
      <c r="O66" s="1302"/>
      <c r="P66" s="1302"/>
      <c r="Q66" s="1302"/>
      <c r="R66" s="1302"/>
      <c r="S66" s="1302"/>
      <c r="T66" s="1302"/>
      <c r="U66" s="1302"/>
      <c r="V66" s="1302"/>
      <c r="W66" s="1302"/>
      <c r="X66" s="1302"/>
      <c r="Y66" s="1302"/>
      <c r="Z66" s="1302"/>
      <c r="AA66" s="1302"/>
      <c r="AB66" s="1303"/>
    </row>
    <row r="67" spans="1:30" ht="38.25" customHeight="1">
      <c r="A67" s="1565" t="s">
        <v>272</v>
      </c>
      <c r="B67" s="1565"/>
      <c r="C67" s="1565" t="s">
        <v>226</v>
      </c>
      <c r="D67" s="1565"/>
      <c r="E67" s="1565"/>
      <c r="F67" s="1565" t="s">
        <v>227</v>
      </c>
      <c r="G67" s="1565"/>
      <c r="H67" s="1565"/>
      <c r="I67" s="1565"/>
      <c r="J67" s="1565"/>
      <c r="K67" s="1565" t="s">
        <v>242</v>
      </c>
      <c r="L67" s="1566"/>
      <c r="M67" s="1566"/>
      <c r="N67" s="1566"/>
      <c r="O67" s="1566"/>
      <c r="P67" s="1565" t="s">
        <v>529</v>
      </c>
      <c r="Q67" s="1566"/>
      <c r="R67" s="1566"/>
      <c r="S67" s="1566"/>
      <c r="T67" s="1566"/>
      <c r="U67" s="1566"/>
      <c r="V67" s="1567" t="s">
        <v>228</v>
      </c>
      <c r="W67" s="1567"/>
      <c r="X67" s="1567"/>
      <c r="Y67" s="1567"/>
      <c r="Z67" s="1565" t="s">
        <v>328</v>
      </c>
      <c r="AA67" s="1565"/>
      <c r="AB67" s="1565"/>
    </row>
    <row r="68" spans="1:30" ht="18.75" customHeight="1">
      <c r="A68" s="1585" t="s">
        <v>530</v>
      </c>
      <c r="B68" s="1585"/>
      <c r="C68" s="1585"/>
      <c r="D68" s="1585"/>
      <c r="E68" s="1585"/>
      <c r="F68" s="1585"/>
      <c r="G68" s="1585"/>
      <c r="H68" s="1585"/>
      <c r="I68" s="1585"/>
      <c r="J68" s="1585"/>
      <c r="K68" s="1585"/>
      <c r="L68" s="1585"/>
      <c r="M68" s="1585"/>
      <c r="N68" s="1585"/>
      <c r="O68" s="1585"/>
      <c r="P68" s="1585"/>
      <c r="Q68" s="1585"/>
      <c r="R68" s="1585"/>
      <c r="S68" s="1585"/>
      <c r="T68" s="1585"/>
      <c r="U68" s="1585"/>
      <c r="V68" s="1585"/>
      <c r="W68" s="1585"/>
      <c r="X68" s="1585"/>
      <c r="Y68" s="1585"/>
      <c r="Z68" s="1585"/>
      <c r="AA68" s="1585"/>
      <c r="AB68" s="1585"/>
    </row>
    <row r="69" spans="1:30" ht="42" customHeight="1">
      <c r="A69" s="1560"/>
      <c r="B69" s="1560"/>
      <c r="C69" s="1621"/>
      <c r="D69" s="1621"/>
      <c r="E69" s="1621"/>
      <c r="F69" s="1560"/>
      <c r="G69" s="1560"/>
      <c r="H69" s="1560"/>
      <c r="I69" s="1560"/>
      <c r="J69" s="1560"/>
      <c r="K69" s="1561" t="s">
        <v>729</v>
      </c>
      <c r="L69" s="1561"/>
      <c r="M69" s="1561"/>
      <c r="N69" s="1561"/>
      <c r="O69" s="1561"/>
      <c r="P69" s="1560"/>
      <c r="Q69" s="1560"/>
      <c r="R69" s="1560"/>
      <c r="S69" s="1560"/>
      <c r="T69" s="1560"/>
      <c r="U69" s="1560"/>
      <c r="V69" s="1622"/>
      <c r="W69" s="1623"/>
      <c r="X69" s="1623"/>
      <c r="Y69" s="1623"/>
      <c r="Z69" s="1564"/>
      <c r="AA69" s="1564"/>
      <c r="AB69" s="1564"/>
    </row>
    <row r="70" spans="1:30" s="380" customFormat="1" ht="41.25" customHeight="1">
      <c r="A70" s="1560"/>
      <c r="B70" s="1560"/>
      <c r="C70" s="1621"/>
      <c r="D70" s="1621"/>
      <c r="E70" s="1621"/>
      <c r="F70" s="1560"/>
      <c r="G70" s="1560"/>
      <c r="H70" s="1560"/>
      <c r="I70" s="1560"/>
      <c r="J70" s="1560"/>
      <c r="K70" s="1572" t="s">
        <v>729</v>
      </c>
      <c r="L70" s="1572"/>
      <c r="M70" s="1572"/>
      <c r="N70" s="1572"/>
      <c r="O70" s="1572"/>
      <c r="P70" s="1560"/>
      <c r="Q70" s="1560"/>
      <c r="R70" s="1560"/>
      <c r="S70" s="1560"/>
      <c r="T70" s="1560"/>
      <c r="U70" s="1560"/>
      <c r="V70" s="1622"/>
      <c r="W70" s="1623"/>
      <c r="X70" s="1623"/>
      <c r="Y70" s="1623"/>
      <c r="Z70" s="1564"/>
      <c r="AA70" s="1564"/>
      <c r="AB70" s="1564"/>
    </row>
    <row r="71" spans="1:30" ht="18.75" customHeight="1">
      <c r="A71" s="1555" t="s">
        <v>849</v>
      </c>
      <c r="B71" s="1556"/>
      <c r="C71" s="1556"/>
      <c r="D71" s="1556"/>
      <c r="E71" s="1556"/>
      <c r="F71" s="1556"/>
      <c r="G71" s="1556"/>
      <c r="H71" s="1556"/>
      <c r="I71" s="1556"/>
      <c r="J71" s="1556"/>
      <c r="K71" s="1556"/>
      <c r="L71" s="1556"/>
      <c r="M71" s="1556"/>
      <c r="N71" s="1556"/>
      <c r="O71" s="1556"/>
      <c r="P71" s="1556"/>
      <c r="Q71" s="1556"/>
      <c r="R71" s="1556"/>
      <c r="S71" s="1556"/>
      <c r="T71" s="1556"/>
      <c r="U71" s="1556"/>
      <c r="V71" s="1556"/>
      <c r="W71" s="1556"/>
      <c r="X71" s="1556"/>
      <c r="Y71" s="1556"/>
      <c r="Z71" s="1556"/>
      <c r="AA71" s="1556"/>
      <c r="AB71" s="1557"/>
      <c r="AD71" s="500" t="s">
        <v>703</v>
      </c>
    </row>
    <row r="72" spans="1:30" ht="42" customHeight="1">
      <c r="A72" s="1560"/>
      <c r="B72" s="1560"/>
      <c r="C72" s="1621"/>
      <c r="D72" s="1621"/>
      <c r="E72" s="1621"/>
      <c r="F72" s="1560"/>
      <c r="G72" s="1560"/>
      <c r="H72" s="1560"/>
      <c r="I72" s="1560"/>
      <c r="J72" s="1560"/>
      <c r="K72" s="1561" t="s">
        <v>795</v>
      </c>
      <c r="L72" s="1561"/>
      <c r="M72" s="1561"/>
      <c r="N72" s="1561"/>
      <c r="O72" s="1561"/>
      <c r="P72" s="1560"/>
      <c r="Q72" s="1560"/>
      <c r="R72" s="1560"/>
      <c r="S72" s="1560"/>
      <c r="T72" s="1560"/>
      <c r="U72" s="1560"/>
      <c r="V72" s="1622"/>
      <c r="W72" s="1623"/>
      <c r="X72" s="1623"/>
      <c r="Y72" s="1623"/>
      <c r="Z72" s="1564"/>
      <c r="AA72" s="1564"/>
      <c r="AB72" s="1564"/>
      <c r="AD72" s="498" t="s">
        <v>704</v>
      </c>
    </row>
    <row r="73" spans="1:30" s="380" customFormat="1" ht="42" customHeight="1">
      <c r="A73" s="1560"/>
      <c r="B73" s="1560"/>
      <c r="C73" s="1621"/>
      <c r="D73" s="1621"/>
      <c r="E73" s="1621"/>
      <c r="F73" s="1560"/>
      <c r="G73" s="1560"/>
      <c r="H73" s="1560"/>
      <c r="I73" s="1560"/>
      <c r="J73" s="1560"/>
      <c r="K73" s="1572" t="s">
        <v>795</v>
      </c>
      <c r="L73" s="1572"/>
      <c r="M73" s="1572"/>
      <c r="N73" s="1572"/>
      <c r="O73" s="1572"/>
      <c r="P73" s="1560"/>
      <c r="Q73" s="1560"/>
      <c r="R73" s="1560"/>
      <c r="S73" s="1560"/>
      <c r="T73" s="1560"/>
      <c r="U73" s="1560"/>
      <c r="V73" s="1622"/>
      <c r="W73" s="1623"/>
      <c r="X73" s="1623"/>
      <c r="Y73" s="1623"/>
      <c r="Z73" s="1564"/>
      <c r="AA73" s="1564"/>
      <c r="AB73" s="1564"/>
    </row>
    <row r="74" spans="1:30" ht="18" customHeight="1">
      <c r="A74" s="1625" t="s">
        <v>850</v>
      </c>
      <c r="B74" s="1626"/>
      <c r="C74" s="1626"/>
      <c r="D74" s="1626"/>
      <c r="E74" s="1626"/>
      <c r="F74" s="1626"/>
      <c r="G74" s="1626"/>
      <c r="H74" s="1626"/>
      <c r="I74" s="1626"/>
      <c r="J74" s="1626"/>
      <c r="K74" s="1626"/>
      <c r="L74" s="1626"/>
      <c r="M74" s="1626"/>
      <c r="N74" s="1626"/>
      <c r="O74" s="1626"/>
      <c r="P74" s="1626"/>
      <c r="Q74" s="1626"/>
      <c r="R74" s="1626"/>
      <c r="S74" s="1626"/>
      <c r="T74" s="1626"/>
      <c r="U74" s="1626"/>
      <c r="V74" s="1626"/>
      <c r="W74" s="1626"/>
      <c r="X74" s="1626"/>
      <c r="Y74" s="1626"/>
      <c r="Z74" s="1626"/>
      <c r="AA74" s="1626"/>
      <c r="AB74" s="1627"/>
    </row>
    <row r="75" spans="1:30" ht="42" customHeight="1">
      <c r="A75" s="1560" t="s">
        <v>181</v>
      </c>
      <c r="B75" s="1560"/>
      <c r="C75" s="1637" t="s">
        <v>181</v>
      </c>
      <c r="D75" s="1637"/>
      <c r="E75" s="1637"/>
      <c r="F75" s="1560" t="s">
        <v>181</v>
      </c>
      <c r="G75" s="1560"/>
      <c r="H75" s="1560"/>
      <c r="I75" s="1560"/>
      <c r="J75" s="1560"/>
      <c r="K75" s="1561" t="s">
        <v>796</v>
      </c>
      <c r="L75" s="1561"/>
      <c r="M75" s="1561"/>
      <c r="N75" s="1561"/>
      <c r="O75" s="1561"/>
      <c r="P75" s="1560" t="s">
        <v>181</v>
      </c>
      <c r="Q75" s="1560"/>
      <c r="R75" s="1560"/>
      <c r="S75" s="1560"/>
      <c r="T75" s="1560"/>
      <c r="U75" s="1560"/>
      <c r="V75" s="1622"/>
      <c r="W75" s="1623"/>
      <c r="X75" s="1623"/>
      <c r="Y75" s="1623"/>
      <c r="Z75" s="1564"/>
      <c r="AA75" s="1564"/>
      <c r="AB75" s="1564"/>
    </row>
    <row r="76" spans="1:30" s="380" customFormat="1" ht="42" customHeight="1">
      <c r="A76" s="1560" t="s">
        <v>181</v>
      </c>
      <c r="B76" s="1560"/>
      <c r="C76" s="1637" t="s">
        <v>181</v>
      </c>
      <c r="D76" s="1637"/>
      <c r="E76" s="1637"/>
      <c r="F76" s="1560" t="s">
        <v>181</v>
      </c>
      <c r="G76" s="1560"/>
      <c r="H76" s="1560"/>
      <c r="I76" s="1560"/>
      <c r="J76" s="1560"/>
      <c r="K76" s="1572" t="s">
        <v>808</v>
      </c>
      <c r="L76" s="1572"/>
      <c r="M76" s="1572"/>
      <c r="N76" s="1572"/>
      <c r="O76" s="1572"/>
      <c r="P76" s="1560" t="s">
        <v>181</v>
      </c>
      <c r="Q76" s="1560"/>
      <c r="R76" s="1560"/>
      <c r="S76" s="1560"/>
      <c r="T76" s="1560"/>
      <c r="U76" s="1560"/>
      <c r="V76" s="1622"/>
      <c r="W76" s="1623"/>
      <c r="X76" s="1623"/>
      <c r="Y76" s="1623"/>
      <c r="Z76" s="1564"/>
      <c r="AA76" s="1564"/>
      <c r="AB76" s="1564"/>
    </row>
    <row r="77" spans="1:30" ht="18" customHeight="1">
      <c r="A77" s="1585" t="s">
        <v>851</v>
      </c>
      <c r="B77" s="1585"/>
      <c r="C77" s="1585"/>
      <c r="D77" s="1585"/>
      <c r="E77" s="1585"/>
      <c r="F77" s="1585"/>
      <c r="G77" s="1585"/>
      <c r="H77" s="1585"/>
      <c r="I77" s="1585"/>
      <c r="J77" s="1585"/>
      <c r="K77" s="1585"/>
      <c r="L77" s="1585"/>
      <c r="M77" s="1585"/>
      <c r="N77" s="1585"/>
      <c r="O77" s="1585"/>
      <c r="P77" s="1585"/>
      <c r="Q77" s="1585"/>
      <c r="R77" s="1585"/>
      <c r="S77" s="1585"/>
      <c r="T77" s="1585"/>
      <c r="U77" s="1585"/>
      <c r="V77" s="1585"/>
      <c r="W77" s="1585"/>
      <c r="X77" s="1585"/>
      <c r="Y77" s="1585"/>
      <c r="Z77" s="1585"/>
      <c r="AA77" s="1585"/>
      <c r="AB77" s="1585"/>
    </row>
    <row r="78" spans="1:30" ht="42.75" customHeight="1">
      <c r="A78" s="1560" t="s">
        <v>181</v>
      </c>
      <c r="B78" s="1560"/>
      <c r="C78" s="1637" t="s">
        <v>181</v>
      </c>
      <c r="D78" s="1637"/>
      <c r="E78" s="1637"/>
      <c r="F78" s="1560" t="s">
        <v>181</v>
      </c>
      <c r="G78" s="1560"/>
      <c r="H78" s="1560"/>
      <c r="I78" s="1560"/>
      <c r="J78" s="1560"/>
      <c r="K78" s="1628" t="s">
        <v>797</v>
      </c>
      <c r="L78" s="1629"/>
      <c r="M78" s="1629"/>
      <c r="N78" s="1629"/>
      <c r="O78" s="1630"/>
      <c r="P78" s="1560" t="s">
        <v>181</v>
      </c>
      <c r="Q78" s="1560"/>
      <c r="R78" s="1560"/>
      <c r="S78" s="1560"/>
      <c r="T78" s="1560"/>
      <c r="U78" s="1560"/>
      <c r="V78" s="1622"/>
      <c r="W78" s="1623"/>
      <c r="X78" s="1623"/>
      <c r="Y78" s="1623"/>
      <c r="Z78" s="1564"/>
      <c r="AA78" s="1564"/>
      <c r="AB78" s="1564"/>
    </row>
    <row r="79" spans="1:30" s="380" customFormat="1" ht="42.75" customHeight="1">
      <c r="A79" s="1560" t="s">
        <v>181</v>
      </c>
      <c r="B79" s="1560"/>
      <c r="C79" s="1637" t="s">
        <v>181</v>
      </c>
      <c r="D79" s="1637"/>
      <c r="E79" s="1637"/>
      <c r="F79" s="1560" t="s">
        <v>181</v>
      </c>
      <c r="G79" s="1560"/>
      <c r="H79" s="1560"/>
      <c r="I79" s="1560"/>
      <c r="J79" s="1560"/>
      <c r="K79" s="1631" t="s">
        <v>797</v>
      </c>
      <c r="L79" s="1632"/>
      <c r="M79" s="1632"/>
      <c r="N79" s="1632"/>
      <c r="O79" s="1633"/>
      <c r="P79" s="1560" t="s">
        <v>181</v>
      </c>
      <c r="Q79" s="1560"/>
      <c r="R79" s="1560"/>
      <c r="S79" s="1560"/>
      <c r="T79" s="1560"/>
      <c r="U79" s="1560"/>
      <c r="V79" s="1622"/>
      <c r="W79" s="1623"/>
      <c r="X79" s="1623"/>
      <c r="Y79" s="1623"/>
      <c r="Z79" s="1564"/>
      <c r="AA79" s="1564"/>
      <c r="AB79" s="1564"/>
    </row>
    <row r="80" spans="1:30" ht="33.75" customHeight="1">
      <c r="A80" s="466" t="s">
        <v>531</v>
      </c>
      <c r="B80" s="1586" t="s">
        <v>590</v>
      </c>
      <c r="C80" s="1586"/>
      <c r="D80" s="1586"/>
      <c r="E80" s="1586"/>
      <c r="F80" s="1586"/>
      <c r="G80" s="1586"/>
      <c r="H80" s="1586"/>
      <c r="I80" s="1586"/>
      <c r="J80" s="1586"/>
      <c r="K80" s="1586"/>
      <c r="L80" s="1586"/>
      <c r="M80" s="1586"/>
      <c r="N80" s="1586"/>
      <c r="O80" s="1586"/>
      <c r="P80" s="1586"/>
      <c r="Q80" s="1586"/>
      <c r="R80" s="1586"/>
      <c r="S80" s="1586"/>
      <c r="T80" s="1586"/>
      <c r="U80" s="1586"/>
      <c r="V80" s="1586"/>
      <c r="W80" s="1586"/>
      <c r="X80" s="1586"/>
      <c r="Y80" s="1586"/>
      <c r="Z80" s="1564"/>
      <c r="AA80" s="1564"/>
      <c r="AB80" s="1564"/>
    </row>
    <row r="81" spans="1:28" ht="30" customHeight="1">
      <c r="A81" s="466" t="s">
        <v>532</v>
      </c>
      <c r="B81" s="1586" t="s">
        <v>593</v>
      </c>
      <c r="C81" s="1586"/>
      <c r="D81" s="1586"/>
      <c r="E81" s="1586"/>
      <c r="F81" s="1586"/>
      <c r="G81" s="1586"/>
      <c r="H81" s="1586"/>
      <c r="I81" s="1586"/>
      <c r="J81" s="1586"/>
      <c r="K81" s="1586"/>
      <c r="L81" s="1586"/>
      <c r="M81" s="1586"/>
      <c r="N81" s="1586"/>
      <c r="O81" s="1586"/>
      <c r="P81" s="1586"/>
      <c r="Q81" s="1586"/>
      <c r="R81" s="1586"/>
      <c r="S81" s="1586"/>
      <c r="T81" s="1586"/>
      <c r="U81" s="1586"/>
      <c r="V81" s="1586"/>
      <c r="W81" s="1586"/>
      <c r="X81" s="1586"/>
      <c r="Y81" s="1586"/>
      <c r="Z81" s="1588"/>
      <c r="AA81" s="1588"/>
      <c r="AB81" s="1588"/>
    </row>
    <row r="82" spans="1:28" ht="40.5" customHeight="1">
      <c r="A82" s="466" t="s">
        <v>533</v>
      </c>
      <c r="B82" s="1586" t="s">
        <v>592</v>
      </c>
      <c r="C82" s="1586"/>
      <c r="D82" s="1586"/>
      <c r="E82" s="1586"/>
      <c r="F82" s="1586"/>
      <c r="G82" s="1586"/>
      <c r="H82" s="1586"/>
      <c r="I82" s="1586"/>
      <c r="J82" s="1586"/>
      <c r="K82" s="1586"/>
      <c r="L82" s="1586"/>
      <c r="M82" s="1586"/>
      <c r="N82" s="1586"/>
      <c r="O82" s="1586"/>
      <c r="P82" s="1586"/>
      <c r="Q82" s="1586"/>
      <c r="R82" s="1586"/>
      <c r="S82" s="1586"/>
      <c r="T82" s="1586"/>
      <c r="U82" s="1586"/>
      <c r="V82" s="1586"/>
      <c r="W82" s="1586"/>
      <c r="X82" s="1586"/>
      <c r="Y82" s="1586"/>
      <c r="Z82" s="1588"/>
      <c r="AA82" s="1588"/>
      <c r="AB82" s="1588"/>
    </row>
    <row r="83" spans="1:28" ht="30" customHeight="1">
      <c r="A83" s="466" t="s">
        <v>548</v>
      </c>
      <c r="B83" s="1308" t="s">
        <v>229</v>
      </c>
      <c r="C83" s="1308"/>
      <c r="D83" s="1308"/>
      <c r="E83" s="1308"/>
      <c r="F83" s="1308"/>
      <c r="G83" s="1308"/>
      <c r="H83" s="1308"/>
      <c r="I83" s="1308"/>
      <c r="J83" s="1308"/>
      <c r="K83" s="1308"/>
      <c r="L83" s="1308"/>
      <c r="M83" s="1308"/>
      <c r="N83" s="1308"/>
      <c r="O83" s="1308"/>
      <c r="P83" s="1308"/>
      <c r="Q83" s="1308"/>
      <c r="R83" s="1308"/>
      <c r="S83" s="1308"/>
      <c r="T83" s="1308"/>
      <c r="U83" s="1308"/>
      <c r="V83" s="1308"/>
      <c r="W83" s="1308"/>
      <c r="X83" s="1308"/>
      <c r="Y83" s="1308"/>
      <c r="Z83" s="1587">
        <f>SUM(Z69:AB70,Z72:AB73,Z75:AB76,Z78:AB82)</f>
        <v>0</v>
      </c>
      <c r="AA83" s="1587"/>
      <c r="AB83" s="1587"/>
    </row>
    <row r="84" spans="1:28" ht="14.25" customHeight="1">
      <c r="A84" s="1590" t="s">
        <v>549</v>
      </c>
      <c r="B84" s="1648" t="s">
        <v>453</v>
      </c>
      <c r="C84" s="1237"/>
      <c r="D84" s="1237"/>
      <c r="E84" s="1237"/>
      <c r="F84" s="1237"/>
      <c r="G84" s="1237"/>
      <c r="H84" s="1649"/>
      <c r="I84" s="1634" t="str">
        <f>IF(Z83&gt;0,"Wpisz wartość kursu EUR do PLN","nd")</f>
        <v>nd</v>
      </c>
      <c r="J84" s="1635"/>
      <c r="K84" s="1636"/>
      <c r="L84" s="201"/>
      <c r="M84" s="202"/>
      <c r="N84" s="202"/>
      <c r="O84" s="202"/>
      <c r="P84" s="202"/>
      <c r="Q84" s="202"/>
      <c r="R84" s="202"/>
      <c r="S84" s="202"/>
      <c r="T84" s="202"/>
      <c r="U84" s="202"/>
      <c r="V84" s="202"/>
      <c r="W84" s="202"/>
      <c r="X84" s="202"/>
      <c r="Y84" s="1606" t="s">
        <v>281</v>
      </c>
      <c r="Z84" s="1608" t="str">
        <f>IF(Z83=0,"",W61-Z83)</f>
        <v/>
      </c>
      <c r="AA84" s="1609"/>
      <c r="AB84" s="1610"/>
    </row>
    <row r="85" spans="1:28" ht="17.25" customHeight="1">
      <c r="A85" s="1591"/>
      <c r="B85" s="1650"/>
      <c r="C85" s="1624"/>
      <c r="D85" s="1624"/>
      <c r="E85" s="1624"/>
      <c r="F85" s="1624"/>
      <c r="G85" s="1624"/>
      <c r="H85" s="1651"/>
      <c r="I85" s="1600"/>
      <c r="J85" s="1601"/>
      <c r="K85" s="1602"/>
      <c r="L85" s="1614" t="s">
        <v>280</v>
      </c>
      <c r="M85" s="1615"/>
      <c r="N85" s="1545"/>
      <c r="O85" s="1546"/>
      <c r="P85" s="1546"/>
      <c r="Q85" s="1546"/>
      <c r="R85" s="1546"/>
      <c r="S85" s="1546"/>
      <c r="T85" s="1546"/>
      <c r="U85" s="1546"/>
      <c r="V85" s="1546"/>
      <c r="W85" s="1547"/>
      <c r="X85" s="535"/>
      <c r="Y85" s="1607"/>
      <c r="Z85" s="1611"/>
      <c r="AA85" s="1612"/>
      <c r="AB85" s="1613"/>
    </row>
    <row r="86" spans="1:28" ht="26.25" customHeight="1">
      <c r="A86" s="1592"/>
      <c r="B86" s="1652"/>
      <c r="C86" s="1653"/>
      <c r="D86" s="1653"/>
      <c r="E86" s="1653"/>
      <c r="F86" s="1653"/>
      <c r="G86" s="1653"/>
      <c r="H86" s="1654"/>
      <c r="I86" s="1603"/>
      <c r="J86" s="1604"/>
      <c r="K86" s="1605"/>
      <c r="L86" s="1616"/>
      <c r="M86" s="1617"/>
      <c r="N86" s="1618" t="s">
        <v>115</v>
      </c>
      <c r="O86" s="1618"/>
      <c r="P86" s="1618"/>
      <c r="Q86" s="1618"/>
      <c r="R86" s="1618"/>
      <c r="S86" s="1618"/>
      <c r="T86" s="1618"/>
      <c r="U86" s="1618"/>
      <c r="V86" s="1618"/>
      <c r="W86" s="1618"/>
      <c r="X86" s="203"/>
      <c r="Y86" s="542" t="s">
        <v>10</v>
      </c>
      <c r="Z86" s="1587" t="str">
        <f>IF(Z83=0,"",Z84*I84)</f>
        <v/>
      </c>
      <c r="AA86" s="1587"/>
      <c r="AB86" s="1587"/>
    </row>
    <row r="87" spans="1:28" ht="6" customHeight="1">
      <c r="A87" s="221"/>
      <c r="B87" s="221"/>
      <c r="C87" s="221"/>
      <c r="D87" s="221"/>
      <c r="E87" s="221"/>
      <c r="F87" s="221"/>
      <c r="G87" s="221"/>
      <c r="H87" s="221"/>
      <c r="I87" s="221"/>
      <c r="J87" s="222"/>
      <c r="K87" s="222"/>
      <c r="L87" s="222"/>
      <c r="M87" s="222"/>
      <c r="N87" s="222"/>
      <c r="O87" s="1638"/>
      <c r="P87" s="1638"/>
      <c r="Q87" s="1638"/>
      <c r="R87" s="1638"/>
      <c r="S87" s="1638"/>
      <c r="T87" s="1638"/>
      <c r="U87" s="1638"/>
      <c r="V87" s="1638"/>
      <c r="W87" s="1638"/>
      <c r="X87" s="1638"/>
      <c r="Y87" s="1638"/>
      <c r="Z87" s="1638"/>
      <c r="AA87" s="1638"/>
      <c r="AB87" s="1638"/>
    </row>
    <row r="88" spans="1:28" ht="6" customHeight="1">
      <c r="A88" s="544"/>
      <c r="B88" s="197"/>
      <c r="C88" s="197"/>
      <c r="D88" s="197"/>
      <c r="E88" s="197"/>
      <c r="F88" s="197"/>
      <c r="G88" s="198"/>
      <c r="H88" s="198"/>
      <c r="I88" s="198"/>
      <c r="J88" s="199"/>
      <c r="K88" s="199"/>
      <c r="L88" s="199"/>
      <c r="M88" s="199"/>
      <c r="N88" s="199"/>
      <c r="O88" s="199"/>
      <c r="P88" s="199"/>
      <c r="Q88" s="199"/>
      <c r="R88" s="199"/>
      <c r="S88" s="199"/>
      <c r="T88" s="210"/>
      <c r="U88" s="55"/>
      <c r="V88" s="198"/>
      <c r="W88" s="198"/>
      <c r="X88" s="198"/>
      <c r="Y88" s="198"/>
      <c r="Z88" s="198"/>
      <c r="AA88" s="198"/>
      <c r="AB88" s="198"/>
    </row>
    <row r="89" spans="1:28" ht="15" customHeight="1">
      <c r="A89" s="1639" t="s">
        <v>534</v>
      </c>
      <c r="B89" s="1639"/>
      <c r="C89" s="1639"/>
      <c r="D89" s="1639"/>
      <c r="E89" s="1639"/>
      <c r="F89" s="1639"/>
      <c r="G89" s="1639"/>
      <c r="H89" s="1639"/>
      <c r="I89" s="1639"/>
      <c r="J89" s="1639"/>
      <c r="K89" s="1639"/>
      <c r="L89" s="1639"/>
      <c r="M89" s="1639"/>
      <c r="N89" s="1639"/>
      <c r="O89" s="1639"/>
      <c r="P89" s="1639"/>
      <c r="Q89" s="1639"/>
      <c r="R89" s="1639"/>
      <c r="S89" s="1639"/>
      <c r="T89" s="1639"/>
      <c r="U89" s="1639"/>
      <c r="V89" s="1639"/>
      <c r="W89" s="1640">
        <v>30000</v>
      </c>
      <c r="X89" s="1641"/>
      <c r="Y89" s="1641"/>
      <c r="Z89" s="1642"/>
      <c r="AA89" s="626" t="s">
        <v>13</v>
      </c>
      <c r="AB89" s="1646" t="str">
        <f>IF(Z110=0,"","x")</f>
        <v/>
      </c>
    </row>
    <row r="90" spans="1:28" ht="2.25" customHeight="1">
      <c r="A90" s="1639"/>
      <c r="B90" s="1639"/>
      <c r="C90" s="1639"/>
      <c r="D90" s="1639"/>
      <c r="E90" s="1639"/>
      <c r="F90" s="1639"/>
      <c r="G90" s="1639"/>
      <c r="H90" s="1639"/>
      <c r="I90" s="1639"/>
      <c r="J90" s="1639"/>
      <c r="K90" s="1639"/>
      <c r="L90" s="1639"/>
      <c r="M90" s="1639"/>
      <c r="N90" s="1639"/>
      <c r="O90" s="1639"/>
      <c r="P90" s="1639"/>
      <c r="Q90" s="1639"/>
      <c r="R90" s="1639"/>
      <c r="S90" s="1639"/>
      <c r="T90" s="1639"/>
      <c r="U90" s="1639"/>
      <c r="V90" s="1639"/>
      <c r="W90" s="1643"/>
      <c r="X90" s="1644"/>
      <c r="Y90" s="1644"/>
      <c r="Z90" s="1645"/>
      <c r="AA90" s="627"/>
      <c r="AB90" s="1647"/>
    </row>
    <row r="91" spans="1:28" ht="22.5" customHeight="1">
      <c r="A91" s="1363" t="s">
        <v>535</v>
      </c>
      <c r="B91" s="1363"/>
      <c r="C91" s="1363"/>
      <c r="D91" s="1363"/>
      <c r="E91" s="1363"/>
      <c r="F91" s="1363"/>
      <c r="G91" s="1363"/>
      <c r="H91" s="1363"/>
      <c r="I91" s="1363"/>
      <c r="J91" s="1363"/>
      <c r="K91" s="1363"/>
      <c r="L91" s="1363"/>
      <c r="M91" s="1363"/>
      <c r="N91" s="1363"/>
      <c r="O91" s="1363"/>
      <c r="P91" s="1363"/>
      <c r="Q91" s="1363"/>
      <c r="R91" s="1363"/>
      <c r="S91" s="1363"/>
      <c r="T91" s="1363"/>
      <c r="U91" s="1363"/>
      <c r="V91" s="1363"/>
      <c r="W91" s="1363"/>
      <c r="X91" s="1363"/>
      <c r="Y91" s="1363"/>
      <c r="Z91" s="1363"/>
      <c r="AA91" s="1363"/>
      <c r="AB91" s="1363"/>
    </row>
    <row r="92" spans="1:28" ht="2.25" customHeight="1">
      <c r="A92" s="523"/>
      <c r="B92" s="523"/>
      <c r="C92" s="523"/>
      <c r="D92" s="523"/>
      <c r="E92" s="523"/>
      <c r="F92" s="523"/>
      <c r="G92" s="523"/>
      <c r="H92" s="523"/>
      <c r="I92" s="523"/>
      <c r="J92" s="523"/>
      <c r="K92" s="523"/>
      <c r="L92" s="523"/>
      <c r="M92" s="523"/>
      <c r="N92" s="523"/>
      <c r="O92" s="523"/>
      <c r="P92" s="523"/>
      <c r="Q92" s="523"/>
      <c r="R92" s="523"/>
      <c r="S92" s="523"/>
      <c r="T92" s="523"/>
      <c r="U92" s="523"/>
      <c r="V92" s="523"/>
      <c r="W92" s="523"/>
      <c r="X92" s="523"/>
      <c r="Y92" s="523"/>
      <c r="Z92" s="523"/>
      <c r="AA92" s="523"/>
      <c r="AB92" s="200"/>
    </row>
    <row r="93" spans="1:28" ht="18" customHeight="1">
      <c r="A93" s="1313" t="s">
        <v>274</v>
      </c>
      <c r="B93" s="1302"/>
      <c r="C93" s="1302"/>
      <c r="D93" s="1302"/>
      <c r="E93" s="1302"/>
      <c r="F93" s="1302"/>
      <c r="G93" s="1302"/>
      <c r="H93" s="1302"/>
      <c r="I93" s="1302"/>
      <c r="J93" s="1302"/>
      <c r="K93" s="1302"/>
      <c r="L93" s="1302"/>
      <c r="M93" s="1302"/>
      <c r="N93" s="1302"/>
      <c r="O93" s="1302"/>
      <c r="P93" s="1302"/>
      <c r="Q93" s="1302"/>
      <c r="R93" s="1302"/>
      <c r="S93" s="1302"/>
      <c r="T93" s="1302"/>
      <c r="U93" s="1302"/>
      <c r="V93" s="1302"/>
      <c r="W93" s="1302"/>
      <c r="X93" s="1302"/>
      <c r="Y93" s="1302"/>
      <c r="Z93" s="1302"/>
      <c r="AA93" s="1302"/>
      <c r="AB93" s="1303"/>
    </row>
    <row r="94" spans="1:28" ht="35.25" customHeight="1">
      <c r="A94" s="1565" t="s">
        <v>272</v>
      </c>
      <c r="B94" s="1565"/>
      <c r="C94" s="1565" t="s">
        <v>226</v>
      </c>
      <c r="D94" s="1565"/>
      <c r="E94" s="1565"/>
      <c r="F94" s="1565" t="s">
        <v>227</v>
      </c>
      <c r="G94" s="1565"/>
      <c r="H94" s="1565"/>
      <c r="I94" s="1565"/>
      <c r="J94" s="1565"/>
      <c r="K94" s="1565" t="s">
        <v>242</v>
      </c>
      <c r="L94" s="1566"/>
      <c r="M94" s="1566"/>
      <c r="N94" s="1566"/>
      <c r="O94" s="1566"/>
      <c r="P94" s="1565" t="s">
        <v>452</v>
      </c>
      <c r="Q94" s="1566"/>
      <c r="R94" s="1566"/>
      <c r="S94" s="1566"/>
      <c r="T94" s="1566"/>
      <c r="U94" s="1566"/>
      <c r="V94" s="1567" t="s">
        <v>228</v>
      </c>
      <c r="W94" s="1567"/>
      <c r="X94" s="1567"/>
      <c r="Y94" s="1567"/>
      <c r="Z94" s="1565" t="s">
        <v>328</v>
      </c>
      <c r="AA94" s="1565"/>
      <c r="AB94" s="1565"/>
    </row>
    <row r="95" spans="1:28" ht="18" customHeight="1">
      <c r="A95" s="1585" t="s">
        <v>733</v>
      </c>
      <c r="B95" s="1585"/>
      <c r="C95" s="1585"/>
      <c r="D95" s="1585"/>
      <c r="E95" s="1585"/>
      <c r="F95" s="1585"/>
      <c r="G95" s="1585"/>
      <c r="H95" s="1585"/>
      <c r="I95" s="1585"/>
      <c r="J95" s="1585"/>
      <c r="K95" s="1585"/>
      <c r="L95" s="1585"/>
      <c r="M95" s="1585"/>
      <c r="N95" s="1585"/>
      <c r="O95" s="1585"/>
      <c r="P95" s="1585"/>
      <c r="Q95" s="1585"/>
      <c r="R95" s="1585"/>
      <c r="S95" s="1585"/>
      <c r="T95" s="1585"/>
      <c r="U95" s="1585"/>
      <c r="V95" s="1585"/>
      <c r="W95" s="1585"/>
      <c r="X95" s="1585"/>
      <c r="Y95" s="1585"/>
      <c r="Z95" s="1585"/>
      <c r="AA95" s="1585"/>
      <c r="AB95" s="1585"/>
    </row>
    <row r="96" spans="1:28" ht="42" customHeight="1">
      <c r="A96" s="1560" t="s">
        <v>181</v>
      </c>
      <c r="B96" s="1560"/>
      <c r="C96" s="1621" t="s">
        <v>181</v>
      </c>
      <c r="D96" s="1621"/>
      <c r="E96" s="1621"/>
      <c r="F96" s="1560" t="s">
        <v>181</v>
      </c>
      <c r="G96" s="1560"/>
      <c r="H96" s="1560"/>
      <c r="I96" s="1560"/>
      <c r="J96" s="1560"/>
      <c r="K96" s="1561" t="s">
        <v>729</v>
      </c>
      <c r="L96" s="1561"/>
      <c r="M96" s="1561"/>
      <c r="N96" s="1561"/>
      <c r="O96" s="1561"/>
      <c r="P96" s="1560" t="s">
        <v>181</v>
      </c>
      <c r="Q96" s="1560"/>
      <c r="R96" s="1560"/>
      <c r="S96" s="1560"/>
      <c r="T96" s="1560"/>
      <c r="U96" s="1560"/>
      <c r="V96" s="1622"/>
      <c r="W96" s="1623"/>
      <c r="X96" s="1623"/>
      <c r="Y96" s="1623"/>
      <c r="Z96" s="1564"/>
      <c r="AA96" s="1564"/>
      <c r="AB96" s="1564"/>
    </row>
    <row r="97" spans="1:30" s="380" customFormat="1" ht="42" customHeight="1">
      <c r="A97" s="1560"/>
      <c r="B97" s="1560"/>
      <c r="C97" s="1621"/>
      <c r="D97" s="1621"/>
      <c r="E97" s="1621"/>
      <c r="F97" s="1560"/>
      <c r="G97" s="1560"/>
      <c r="H97" s="1560"/>
      <c r="I97" s="1560"/>
      <c r="J97" s="1560"/>
      <c r="K97" s="1572" t="s">
        <v>729</v>
      </c>
      <c r="L97" s="1572"/>
      <c r="M97" s="1572"/>
      <c r="N97" s="1572"/>
      <c r="O97" s="1572"/>
      <c r="P97" s="1560"/>
      <c r="Q97" s="1560"/>
      <c r="R97" s="1560"/>
      <c r="S97" s="1560"/>
      <c r="T97" s="1560"/>
      <c r="U97" s="1560"/>
      <c r="V97" s="1622"/>
      <c r="W97" s="1623"/>
      <c r="X97" s="1623"/>
      <c r="Y97" s="1623"/>
      <c r="Z97" s="1564"/>
      <c r="AA97" s="1564"/>
      <c r="AB97" s="1564"/>
    </row>
    <row r="98" spans="1:30" ht="21" customHeight="1">
      <c r="A98" s="1555" t="s">
        <v>852</v>
      </c>
      <c r="B98" s="1556"/>
      <c r="C98" s="1556"/>
      <c r="D98" s="1556"/>
      <c r="E98" s="1556"/>
      <c r="F98" s="1556"/>
      <c r="G98" s="1556"/>
      <c r="H98" s="1556"/>
      <c r="I98" s="1556"/>
      <c r="J98" s="1556"/>
      <c r="K98" s="1556"/>
      <c r="L98" s="1556"/>
      <c r="M98" s="1556"/>
      <c r="N98" s="1556"/>
      <c r="O98" s="1556"/>
      <c r="P98" s="1556"/>
      <c r="Q98" s="1556"/>
      <c r="R98" s="1556"/>
      <c r="S98" s="1556"/>
      <c r="T98" s="1556"/>
      <c r="U98" s="1556"/>
      <c r="V98" s="1556"/>
      <c r="W98" s="1556"/>
      <c r="X98" s="1556"/>
      <c r="Y98" s="1556"/>
      <c r="Z98" s="1556"/>
      <c r="AA98" s="1556"/>
      <c r="AB98" s="1557"/>
      <c r="AD98" s="500" t="s">
        <v>703</v>
      </c>
    </row>
    <row r="99" spans="1:30" ht="42" customHeight="1">
      <c r="A99" s="1560"/>
      <c r="B99" s="1560"/>
      <c r="C99" s="1621"/>
      <c r="D99" s="1621"/>
      <c r="E99" s="1621"/>
      <c r="F99" s="1560"/>
      <c r="G99" s="1560"/>
      <c r="H99" s="1560"/>
      <c r="I99" s="1560"/>
      <c r="J99" s="1560"/>
      <c r="K99" s="1561" t="s">
        <v>792</v>
      </c>
      <c r="L99" s="1561"/>
      <c r="M99" s="1561"/>
      <c r="N99" s="1561"/>
      <c r="O99" s="1561"/>
      <c r="P99" s="1560"/>
      <c r="Q99" s="1560"/>
      <c r="R99" s="1560"/>
      <c r="S99" s="1560"/>
      <c r="T99" s="1560"/>
      <c r="U99" s="1560"/>
      <c r="V99" s="1622"/>
      <c r="W99" s="1623"/>
      <c r="X99" s="1623"/>
      <c r="Y99" s="1623"/>
      <c r="Z99" s="1564"/>
      <c r="AA99" s="1564"/>
      <c r="AB99" s="1564"/>
      <c r="AD99" s="498" t="s">
        <v>704</v>
      </c>
    </row>
    <row r="100" spans="1:30" s="380" customFormat="1" ht="42" customHeight="1">
      <c r="A100" s="1560"/>
      <c r="B100" s="1560"/>
      <c r="C100" s="1621"/>
      <c r="D100" s="1621"/>
      <c r="E100" s="1621"/>
      <c r="F100" s="1560"/>
      <c r="G100" s="1560"/>
      <c r="H100" s="1560"/>
      <c r="I100" s="1560"/>
      <c r="J100" s="1560"/>
      <c r="K100" s="1572" t="s">
        <v>792</v>
      </c>
      <c r="L100" s="1572"/>
      <c r="M100" s="1572"/>
      <c r="N100" s="1572"/>
      <c r="O100" s="1572"/>
      <c r="P100" s="1560"/>
      <c r="Q100" s="1560"/>
      <c r="R100" s="1560"/>
      <c r="S100" s="1560"/>
      <c r="T100" s="1560"/>
      <c r="U100" s="1560"/>
      <c r="V100" s="1622"/>
      <c r="W100" s="1623"/>
      <c r="X100" s="1623"/>
      <c r="Y100" s="1623"/>
      <c r="Z100" s="1564"/>
      <c r="AA100" s="1564"/>
      <c r="AB100" s="1564"/>
    </row>
    <row r="101" spans="1:30" ht="18" customHeight="1">
      <c r="A101" s="1625" t="s">
        <v>853</v>
      </c>
      <c r="B101" s="1626"/>
      <c r="C101" s="1626"/>
      <c r="D101" s="1626"/>
      <c r="E101" s="1626"/>
      <c r="F101" s="1626"/>
      <c r="G101" s="1626"/>
      <c r="H101" s="1626"/>
      <c r="I101" s="1626"/>
      <c r="J101" s="1626"/>
      <c r="K101" s="1626"/>
      <c r="L101" s="1626"/>
      <c r="M101" s="1626"/>
      <c r="N101" s="1626"/>
      <c r="O101" s="1626"/>
      <c r="P101" s="1626"/>
      <c r="Q101" s="1626"/>
      <c r="R101" s="1626"/>
      <c r="S101" s="1626"/>
      <c r="T101" s="1626"/>
      <c r="U101" s="1626"/>
      <c r="V101" s="1626"/>
      <c r="W101" s="1626"/>
      <c r="X101" s="1626"/>
      <c r="Y101" s="1626"/>
      <c r="Z101" s="1626"/>
      <c r="AA101" s="1626"/>
      <c r="AB101" s="1627"/>
    </row>
    <row r="102" spans="1:30" ht="42" customHeight="1">
      <c r="A102" s="1560" t="s">
        <v>181</v>
      </c>
      <c r="B102" s="1560"/>
      <c r="C102" s="1621" t="s">
        <v>181</v>
      </c>
      <c r="D102" s="1621"/>
      <c r="E102" s="1621"/>
      <c r="F102" s="1560" t="s">
        <v>181</v>
      </c>
      <c r="G102" s="1560"/>
      <c r="H102" s="1560"/>
      <c r="I102" s="1560"/>
      <c r="J102" s="1560"/>
      <c r="K102" s="1561" t="s">
        <v>789</v>
      </c>
      <c r="L102" s="1561"/>
      <c r="M102" s="1561"/>
      <c r="N102" s="1561"/>
      <c r="O102" s="1561"/>
      <c r="P102" s="1560" t="s">
        <v>181</v>
      </c>
      <c r="Q102" s="1560"/>
      <c r="R102" s="1560"/>
      <c r="S102" s="1560"/>
      <c r="T102" s="1560"/>
      <c r="U102" s="1560"/>
      <c r="V102" s="1622"/>
      <c r="W102" s="1623"/>
      <c r="X102" s="1623"/>
      <c r="Y102" s="1623"/>
      <c r="Z102" s="1564"/>
      <c r="AA102" s="1564"/>
      <c r="AB102" s="1564"/>
    </row>
    <row r="103" spans="1:30" s="380" customFormat="1" ht="42" customHeight="1">
      <c r="A103" s="1560" t="s">
        <v>181</v>
      </c>
      <c r="B103" s="1560"/>
      <c r="C103" s="1621" t="s">
        <v>181</v>
      </c>
      <c r="D103" s="1621"/>
      <c r="E103" s="1621"/>
      <c r="F103" s="1560" t="s">
        <v>181</v>
      </c>
      <c r="G103" s="1560"/>
      <c r="H103" s="1560"/>
      <c r="I103" s="1560"/>
      <c r="J103" s="1560"/>
      <c r="K103" s="1572" t="s">
        <v>808</v>
      </c>
      <c r="L103" s="1572"/>
      <c r="M103" s="1572"/>
      <c r="N103" s="1572"/>
      <c r="O103" s="1572"/>
      <c r="P103" s="1560" t="s">
        <v>181</v>
      </c>
      <c r="Q103" s="1560"/>
      <c r="R103" s="1560"/>
      <c r="S103" s="1560"/>
      <c r="T103" s="1560"/>
      <c r="U103" s="1560"/>
      <c r="V103" s="1622"/>
      <c r="W103" s="1623"/>
      <c r="X103" s="1623"/>
      <c r="Y103" s="1623"/>
      <c r="Z103" s="1564"/>
      <c r="AA103" s="1564"/>
      <c r="AB103" s="1564"/>
    </row>
    <row r="104" spans="1:30" ht="18" customHeight="1">
      <c r="A104" s="1585" t="s">
        <v>854</v>
      </c>
      <c r="B104" s="1585"/>
      <c r="C104" s="1585"/>
      <c r="D104" s="1585"/>
      <c r="E104" s="1585"/>
      <c r="F104" s="1585"/>
      <c r="G104" s="1585"/>
      <c r="H104" s="1585"/>
      <c r="I104" s="1585"/>
      <c r="J104" s="1585"/>
      <c r="K104" s="1585"/>
      <c r="L104" s="1585"/>
      <c r="M104" s="1585"/>
      <c r="N104" s="1585"/>
      <c r="O104" s="1585"/>
      <c r="P104" s="1585"/>
      <c r="Q104" s="1585"/>
      <c r="R104" s="1585"/>
      <c r="S104" s="1585"/>
      <c r="T104" s="1585"/>
      <c r="U104" s="1585"/>
      <c r="V104" s="1585"/>
      <c r="W104" s="1585"/>
      <c r="X104" s="1585"/>
      <c r="Y104" s="1585"/>
      <c r="Z104" s="1585"/>
      <c r="AA104" s="1585"/>
      <c r="AB104" s="1585"/>
    </row>
    <row r="105" spans="1:30" ht="42" customHeight="1">
      <c r="A105" s="1560" t="s">
        <v>181</v>
      </c>
      <c r="B105" s="1560"/>
      <c r="C105" s="1621" t="s">
        <v>181</v>
      </c>
      <c r="D105" s="1621"/>
      <c r="E105" s="1621"/>
      <c r="F105" s="1560" t="s">
        <v>181</v>
      </c>
      <c r="G105" s="1560"/>
      <c r="H105" s="1560"/>
      <c r="I105" s="1560"/>
      <c r="J105" s="1560"/>
      <c r="K105" s="1628" t="s">
        <v>794</v>
      </c>
      <c r="L105" s="1629"/>
      <c r="M105" s="1629"/>
      <c r="N105" s="1629"/>
      <c r="O105" s="1630"/>
      <c r="P105" s="1560" t="s">
        <v>181</v>
      </c>
      <c r="Q105" s="1560"/>
      <c r="R105" s="1560"/>
      <c r="S105" s="1560"/>
      <c r="T105" s="1560"/>
      <c r="U105" s="1560"/>
      <c r="V105" s="1622"/>
      <c r="W105" s="1623"/>
      <c r="X105" s="1623"/>
      <c r="Y105" s="1623"/>
      <c r="Z105" s="1564"/>
      <c r="AA105" s="1564"/>
      <c r="AB105" s="1564"/>
    </row>
    <row r="106" spans="1:30" s="380" customFormat="1" ht="42" customHeight="1">
      <c r="A106" s="1560" t="s">
        <v>181</v>
      </c>
      <c r="B106" s="1560"/>
      <c r="C106" s="1621" t="s">
        <v>181</v>
      </c>
      <c r="D106" s="1621"/>
      <c r="E106" s="1621"/>
      <c r="F106" s="1560" t="s">
        <v>181</v>
      </c>
      <c r="G106" s="1560"/>
      <c r="H106" s="1560"/>
      <c r="I106" s="1560"/>
      <c r="J106" s="1560"/>
      <c r="K106" s="1631" t="s">
        <v>798</v>
      </c>
      <c r="L106" s="1632"/>
      <c r="M106" s="1632"/>
      <c r="N106" s="1632"/>
      <c r="O106" s="1633"/>
      <c r="P106" s="1560" t="s">
        <v>181</v>
      </c>
      <c r="Q106" s="1560"/>
      <c r="R106" s="1560"/>
      <c r="S106" s="1560"/>
      <c r="T106" s="1560"/>
      <c r="U106" s="1560"/>
      <c r="V106" s="1622"/>
      <c r="W106" s="1623"/>
      <c r="X106" s="1623"/>
      <c r="Y106" s="1623"/>
      <c r="Z106" s="1564"/>
      <c r="AA106" s="1564"/>
      <c r="AB106" s="1564"/>
    </row>
    <row r="107" spans="1:30" ht="34.5" customHeight="1">
      <c r="A107" s="466" t="s">
        <v>536</v>
      </c>
      <c r="B107" s="1586" t="s">
        <v>590</v>
      </c>
      <c r="C107" s="1586"/>
      <c r="D107" s="1586"/>
      <c r="E107" s="1586"/>
      <c r="F107" s="1586"/>
      <c r="G107" s="1586"/>
      <c r="H107" s="1586"/>
      <c r="I107" s="1586"/>
      <c r="J107" s="1586"/>
      <c r="K107" s="1586"/>
      <c r="L107" s="1586"/>
      <c r="M107" s="1586"/>
      <c r="N107" s="1586"/>
      <c r="O107" s="1586"/>
      <c r="P107" s="1586"/>
      <c r="Q107" s="1586"/>
      <c r="R107" s="1586"/>
      <c r="S107" s="1586"/>
      <c r="T107" s="1586"/>
      <c r="U107" s="1586"/>
      <c r="V107" s="1586"/>
      <c r="W107" s="1586"/>
      <c r="X107" s="1586"/>
      <c r="Y107" s="1586"/>
      <c r="Z107" s="1564"/>
      <c r="AA107" s="1564"/>
      <c r="AB107" s="1564"/>
    </row>
    <row r="108" spans="1:30" ht="30" customHeight="1">
      <c r="A108" s="466" t="s">
        <v>537</v>
      </c>
      <c r="B108" s="1586" t="s">
        <v>593</v>
      </c>
      <c r="C108" s="1586"/>
      <c r="D108" s="1586"/>
      <c r="E108" s="1586"/>
      <c r="F108" s="1586"/>
      <c r="G108" s="1586"/>
      <c r="H108" s="1586"/>
      <c r="I108" s="1586"/>
      <c r="J108" s="1586"/>
      <c r="K108" s="1586"/>
      <c r="L108" s="1586"/>
      <c r="M108" s="1586"/>
      <c r="N108" s="1586"/>
      <c r="O108" s="1586"/>
      <c r="P108" s="1586"/>
      <c r="Q108" s="1586"/>
      <c r="R108" s="1586"/>
      <c r="S108" s="1586"/>
      <c r="T108" s="1586"/>
      <c r="U108" s="1586"/>
      <c r="V108" s="1586"/>
      <c r="W108" s="1586"/>
      <c r="X108" s="1586"/>
      <c r="Y108" s="1586"/>
      <c r="Z108" s="1588"/>
      <c r="AA108" s="1588"/>
      <c r="AB108" s="1588"/>
    </row>
    <row r="109" spans="1:30" ht="40.5" customHeight="1">
      <c r="A109" s="466" t="s">
        <v>538</v>
      </c>
      <c r="B109" s="1586" t="s">
        <v>592</v>
      </c>
      <c r="C109" s="1586"/>
      <c r="D109" s="1586"/>
      <c r="E109" s="1586"/>
      <c r="F109" s="1586"/>
      <c r="G109" s="1586"/>
      <c r="H109" s="1586"/>
      <c r="I109" s="1586"/>
      <c r="J109" s="1586"/>
      <c r="K109" s="1586"/>
      <c r="L109" s="1586"/>
      <c r="M109" s="1586"/>
      <c r="N109" s="1586"/>
      <c r="O109" s="1586"/>
      <c r="P109" s="1586"/>
      <c r="Q109" s="1586"/>
      <c r="R109" s="1586"/>
      <c r="S109" s="1586"/>
      <c r="T109" s="1586"/>
      <c r="U109" s="1586"/>
      <c r="V109" s="1586"/>
      <c r="W109" s="1586"/>
      <c r="X109" s="1586"/>
      <c r="Y109" s="1586"/>
      <c r="Z109" s="1588"/>
      <c r="AA109" s="1588"/>
      <c r="AB109" s="1588"/>
    </row>
    <row r="110" spans="1:30" ht="30" customHeight="1">
      <c r="A110" s="466" t="s">
        <v>550</v>
      </c>
      <c r="B110" s="1308" t="s">
        <v>229</v>
      </c>
      <c r="C110" s="1308"/>
      <c r="D110" s="1308"/>
      <c r="E110" s="1308"/>
      <c r="F110" s="1308"/>
      <c r="G110" s="1308"/>
      <c r="H110" s="1308"/>
      <c r="I110" s="1308"/>
      <c r="J110" s="1308"/>
      <c r="K110" s="1308"/>
      <c r="L110" s="1308"/>
      <c r="M110" s="1308"/>
      <c r="N110" s="1308"/>
      <c r="O110" s="1308"/>
      <c r="P110" s="1308"/>
      <c r="Q110" s="1308"/>
      <c r="R110" s="1308"/>
      <c r="S110" s="1308"/>
      <c r="T110" s="1308"/>
      <c r="U110" s="1308"/>
      <c r="V110" s="1308"/>
      <c r="W110" s="1308"/>
      <c r="X110" s="1308"/>
      <c r="Y110" s="1308"/>
      <c r="Z110" s="1587">
        <f>SUM(Z96:AB97,Z99:AB100,Z102:AB103,Z105:AB109)</f>
        <v>0</v>
      </c>
      <c r="AA110" s="1587"/>
      <c r="AB110" s="1587"/>
    </row>
    <row r="111" spans="1:30" ht="14.25" customHeight="1">
      <c r="A111" s="1590" t="s">
        <v>551</v>
      </c>
      <c r="B111" s="1593" t="s">
        <v>453</v>
      </c>
      <c r="C111" s="1594"/>
      <c r="D111" s="1594"/>
      <c r="E111" s="1594"/>
      <c r="F111" s="1594"/>
      <c r="G111" s="1594"/>
      <c r="H111" s="1595"/>
      <c r="I111" s="1634" t="str">
        <f>IF(Z110&gt;0,"Wpisz wartość kursu EUR do PLN","nd")</f>
        <v>nd</v>
      </c>
      <c r="J111" s="1635"/>
      <c r="K111" s="1636"/>
      <c r="L111" s="201"/>
      <c r="M111" s="202"/>
      <c r="N111" s="202"/>
      <c r="O111" s="202"/>
      <c r="P111" s="202"/>
      <c r="Q111" s="202"/>
      <c r="R111" s="202"/>
      <c r="S111" s="202"/>
      <c r="T111" s="202"/>
      <c r="U111" s="202"/>
      <c r="V111" s="202"/>
      <c r="W111" s="202"/>
      <c r="X111" s="202"/>
      <c r="Y111" s="1606" t="s">
        <v>281</v>
      </c>
      <c r="Z111" s="1608" t="str">
        <f>IF(Z110=0,"",W89-Z110)</f>
        <v/>
      </c>
      <c r="AA111" s="1609"/>
      <c r="AB111" s="1610"/>
    </row>
    <row r="112" spans="1:30" ht="14.25" customHeight="1">
      <c r="A112" s="1591"/>
      <c r="B112" s="1596"/>
      <c r="C112" s="949"/>
      <c r="D112" s="949"/>
      <c r="E112" s="949"/>
      <c r="F112" s="949"/>
      <c r="G112" s="949"/>
      <c r="H112" s="1597"/>
      <c r="I112" s="1600"/>
      <c r="J112" s="1601"/>
      <c r="K112" s="1602"/>
      <c r="L112" s="1614" t="s">
        <v>280</v>
      </c>
      <c r="M112" s="1615"/>
      <c r="N112" s="1548"/>
      <c r="O112" s="1549"/>
      <c r="P112" s="1549"/>
      <c r="Q112" s="1549"/>
      <c r="R112" s="1549"/>
      <c r="S112" s="1549"/>
      <c r="T112" s="1549"/>
      <c r="U112" s="1549"/>
      <c r="V112" s="1549"/>
      <c r="W112" s="1550"/>
      <c r="X112" s="535"/>
      <c r="Y112" s="1607"/>
      <c r="Z112" s="1611"/>
      <c r="AA112" s="1612"/>
      <c r="AB112" s="1613"/>
    </row>
    <row r="113" spans="1:30" ht="25.5" customHeight="1">
      <c r="A113" s="1592"/>
      <c r="B113" s="1598"/>
      <c r="C113" s="1570"/>
      <c r="D113" s="1570"/>
      <c r="E113" s="1570"/>
      <c r="F113" s="1570"/>
      <c r="G113" s="1570"/>
      <c r="H113" s="1599"/>
      <c r="I113" s="1603"/>
      <c r="J113" s="1604"/>
      <c r="K113" s="1605"/>
      <c r="L113" s="1616"/>
      <c r="M113" s="1617"/>
      <c r="N113" s="1618" t="s">
        <v>115</v>
      </c>
      <c r="O113" s="1618"/>
      <c r="P113" s="1618"/>
      <c r="Q113" s="1618"/>
      <c r="R113" s="1618"/>
      <c r="S113" s="1618"/>
      <c r="T113" s="1618"/>
      <c r="U113" s="1618"/>
      <c r="V113" s="1618"/>
      <c r="W113" s="1618"/>
      <c r="X113" s="203"/>
      <c r="Y113" s="542" t="s">
        <v>10</v>
      </c>
      <c r="Z113" s="1587" t="str">
        <f>IF(Z110=0,"",Z111*I111)</f>
        <v/>
      </c>
      <c r="AA113" s="1587"/>
      <c r="AB113" s="1587"/>
    </row>
    <row r="114" spans="1:30" ht="6" customHeight="1">
      <c r="A114" s="544"/>
      <c r="B114" s="197"/>
      <c r="C114" s="197"/>
      <c r="D114" s="197"/>
      <c r="E114" s="197"/>
      <c r="F114" s="197"/>
      <c r="G114" s="198"/>
      <c r="H114" s="198"/>
      <c r="I114" s="198"/>
      <c r="J114" s="199"/>
      <c r="K114" s="199"/>
      <c r="L114" s="199"/>
      <c r="M114" s="199"/>
      <c r="N114" s="199"/>
      <c r="O114" s="199"/>
      <c r="P114" s="199"/>
      <c r="Q114" s="199"/>
      <c r="R114" s="199"/>
      <c r="S114" s="199"/>
      <c r="T114" s="210"/>
      <c r="U114" s="55"/>
      <c r="V114" s="198"/>
      <c r="W114" s="198"/>
      <c r="X114" s="198"/>
      <c r="Y114" s="198"/>
      <c r="Z114" s="198"/>
      <c r="AA114" s="198"/>
      <c r="AB114" s="198"/>
    </row>
    <row r="115" spans="1:30" ht="6" customHeight="1">
      <c r="A115" s="535"/>
      <c r="B115" s="535"/>
      <c r="C115" s="535"/>
      <c r="D115" s="535"/>
      <c r="E115" s="535"/>
      <c r="F115" s="535"/>
      <c r="G115" s="535"/>
      <c r="H115" s="535"/>
      <c r="I115" s="535"/>
      <c r="J115" s="535"/>
      <c r="K115" s="535"/>
      <c r="L115" s="535"/>
      <c r="M115" s="535"/>
      <c r="N115" s="535"/>
      <c r="O115" s="535"/>
      <c r="P115" s="535"/>
      <c r="Q115" s="535"/>
      <c r="R115" s="535"/>
      <c r="S115" s="535"/>
      <c r="T115" s="535"/>
      <c r="U115" s="535"/>
      <c r="V115" s="535"/>
      <c r="W115" s="535"/>
      <c r="X115" s="535"/>
      <c r="Y115" s="535"/>
      <c r="Z115" s="535"/>
      <c r="AA115" s="535"/>
      <c r="AB115" s="535"/>
    </row>
    <row r="116" spans="1:30" ht="15" customHeight="1">
      <c r="A116" s="1655" t="s">
        <v>539</v>
      </c>
      <c r="B116" s="1656"/>
      <c r="C116" s="1656"/>
      <c r="D116" s="1656"/>
      <c r="E116" s="1656"/>
      <c r="F116" s="1656"/>
      <c r="G116" s="1656"/>
      <c r="H116" s="1656"/>
      <c r="I116" s="1656"/>
      <c r="J116" s="1656"/>
      <c r="K116" s="1656"/>
      <c r="L116" s="1656"/>
      <c r="M116" s="1656"/>
      <c r="N116" s="1656"/>
      <c r="O116" s="1656"/>
      <c r="P116" s="1656"/>
      <c r="Q116" s="1656"/>
      <c r="R116" s="1656"/>
      <c r="S116" s="1656"/>
      <c r="T116" s="1656"/>
      <c r="U116" s="1656"/>
      <c r="V116" s="1657"/>
      <c r="W116" s="1661">
        <v>20000</v>
      </c>
      <c r="X116" s="1662"/>
      <c r="Y116" s="1662"/>
      <c r="Z116" s="1663"/>
      <c r="AA116" s="537" t="s">
        <v>13</v>
      </c>
      <c r="AB116" s="1579" t="str">
        <f>IF(Z138=0,"","x")</f>
        <v/>
      </c>
    </row>
    <row r="117" spans="1:30" ht="3" customHeight="1">
      <c r="A117" s="1658"/>
      <c r="B117" s="1659"/>
      <c r="C117" s="1659"/>
      <c r="D117" s="1659"/>
      <c r="E117" s="1659"/>
      <c r="F117" s="1659"/>
      <c r="G117" s="1659"/>
      <c r="H117" s="1659"/>
      <c r="I117" s="1659"/>
      <c r="J117" s="1659"/>
      <c r="K117" s="1659"/>
      <c r="L117" s="1659"/>
      <c r="M117" s="1659"/>
      <c r="N117" s="1659"/>
      <c r="O117" s="1659"/>
      <c r="P117" s="1659"/>
      <c r="Q117" s="1659"/>
      <c r="R117" s="1659"/>
      <c r="S117" s="1659"/>
      <c r="T117" s="1659"/>
      <c r="U117" s="1659"/>
      <c r="V117" s="1660"/>
      <c r="W117" s="1664"/>
      <c r="X117" s="1665"/>
      <c r="Y117" s="1665"/>
      <c r="Z117" s="1666"/>
      <c r="AB117" s="1580"/>
      <c r="AD117" s="514"/>
    </row>
    <row r="118" spans="1:30" ht="13.35" customHeight="1">
      <c r="A118" s="523"/>
      <c r="B118" s="523"/>
      <c r="C118" s="523"/>
      <c r="D118" s="523"/>
      <c r="E118" s="523"/>
      <c r="F118" s="523"/>
      <c r="G118" s="523"/>
      <c r="H118" s="523"/>
      <c r="I118" s="523"/>
      <c r="J118" s="523"/>
      <c r="K118" s="523"/>
      <c r="L118" s="523"/>
      <c r="M118" s="523"/>
      <c r="N118" s="523"/>
      <c r="O118" s="523"/>
      <c r="P118" s="523"/>
      <c r="Q118" s="523"/>
      <c r="R118" s="523"/>
      <c r="S118" s="523"/>
      <c r="T118" s="523"/>
      <c r="U118" s="523"/>
      <c r="V118" s="523"/>
      <c r="W118" s="508"/>
      <c r="X118" s="508"/>
      <c r="Y118" s="508"/>
      <c r="Z118" s="508"/>
      <c r="AB118" s="509"/>
      <c r="AD118" s="514"/>
    </row>
    <row r="119" spans="1:30" ht="20.25" customHeight="1">
      <c r="A119" s="1624" t="s">
        <v>540</v>
      </c>
      <c r="B119" s="1624"/>
      <c r="C119" s="1624"/>
      <c r="D119" s="1624"/>
      <c r="E119" s="1624"/>
      <c r="F119" s="1624"/>
      <c r="G119" s="1624"/>
      <c r="H119" s="1624"/>
      <c r="I119" s="1624"/>
      <c r="J119" s="1624"/>
      <c r="K119" s="1624"/>
      <c r="L119" s="1624"/>
      <c r="M119" s="1624"/>
      <c r="N119" s="1624"/>
      <c r="O119" s="1624"/>
      <c r="P119" s="1624"/>
      <c r="Q119" s="1624"/>
      <c r="R119" s="1624"/>
      <c r="S119" s="1624"/>
      <c r="T119" s="1624"/>
      <c r="U119" s="1624"/>
      <c r="V119" s="1624"/>
      <c r="W119" s="1624"/>
      <c r="X119" s="1624"/>
      <c r="Y119" s="1624"/>
      <c r="Z119" s="1624"/>
      <c r="AA119" s="1624"/>
      <c r="AB119" s="1624"/>
    </row>
    <row r="120" spans="1:30" ht="2.25" customHeight="1">
      <c r="A120" s="523"/>
      <c r="B120" s="523"/>
      <c r="C120" s="523"/>
      <c r="D120" s="523"/>
      <c r="E120" s="523"/>
      <c r="F120" s="523"/>
      <c r="G120" s="523"/>
      <c r="H120" s="523"/>
      <c r="I120" s="523"/>
      <c r="J120" s="523"/>
      <c r="K120" s="523"/>
      <c r="L120" s="523"/>
      <c r="M120" s="523"/>
      <c r="N120" s="523"/>
      <c r="O120" s="523"/>
      <c r="P120" s="523"/>
      <c r="Q120" s="523"/>
      <c r="R120" s="523"/>
      <c r="S120" s="523"/>
      <c r="T120" s="523"/>
      <c r="U120" s="523"/>
      <c r="V120" s="523"/>
      <c r="W120" s="523"/>
      <c r="X120" s="523"/>
      <c r="Y120" s="523"/>
      <c r="Z120" s="523"/>
      <c r="AA120" s="523"/>
      <c r="AB120" s="200"/>
    </row>
    <row r="121" spans="1:30" ht="18" customHeight="1">
      <c r="A121" s="1313" t="s">
        <v>274</v>
      </c>
      <c r="B121" s="1302"/>
      <c r="C121" s="1302"/>
      <c r="D121" s="1302"/>
      <c r="E121" s="1302"/>
      <c r="F121" s="1302"/>
      <c r="G121" s="1302"/>
      <c r="H121" s="1302"/>
      <c r="I121" s="1302"/>
      <c r="J121" s="1302"/>
      <c r="K121" s="1302"/>
      <c r="L121" s="1302"/>
      <c r="M121" s="1302"/>
      <c r="N121" s="1302"/>
      <c r="O121" s="1302"/>
      <c r="P121" s="1302"/>
      <c r="Q121" s="1302"/>
      <c r="R121" s="1302"/>
      <c r="S121" s="1302"/>
      <c r="T121" s="1302"/>
      <c r="U121" s="1302"/>
      <c r="V121" s="1302"/>
      <c r="W121" s="1302"/>
      <c r="X121" s="1302"/>
      <c r="Y121" s="1302"/>
      <c r="Z121" s="1302"/>
      <c r="AA121" s="1302"/>
      <c r="AB121" s="1303"/>
    </row>
    <row r="122" spans="1:30" ht="35.25" customHeight="1">
      <c r="A122" s="1565" t="s">
        <v>272</v>
      </c>
      <c r="B122" s="1565"/>
      <c r="C122" s="1565" t="s">
        <v>226</v>
      </c>
      <c r="D122" s="1565"/>
      <c r="E122" s="1565"/>
      <c r="F122" s="1565" t="s">
        <v>227</v>
      </c>
      <c r="G122" s="1565"/>
      <c r="H122" s="1565"/>
      <c r="I122" s="1565"/>
      <c r="J122" s="1565"/>
      <c r="K122" s="1565" t="s">
        <v>242</v>
      </c>
      <c r="L122" s="1566"/>
      <c r="M122" s="1566"/>
      <c r="N122" s="1566"/>
      <c r="O122" s="1566"/>
      <c r="P122" s="1565" t="s">
        <v>529</v>
      </c>
      <c r="Q122" s="1566"/>
      <c r="R122" s="1566"/>
      <c r="S122" s="1566"/>
      <c r="T122" s="1566"/>
      <c r="U122" s="1566"/>
      <c r="V122" s="1567" t="s">
        <v>228</v>
      </c>
      <c r="W122" s="1567"/>
      <c r="X122" s="1567"/>
      <c r="Y122" s="1567"/>
      <c r="Z122" s="1565" t="s">
        <v>328</v>
      </c>
      <c r="AA122" s="1565"/>
      <c r="AB122" s="1565"/>
    </row>
    <row r="123" spans="1:30" ht="18.75" customHeight="1">
      <c r="A123" s="1585" t="s">
        <v>727</v>
      </c>
      <c r="B123" s="1585"/>
      <c r="C123" s="1585"/>
      <c r="D123" s="1585"/>
      <c r="E123" s="1585"/>
      <c r="F123" s="1585"/>
      <c r="G123" s="1585"/>
      <c r="H123" s="1585"/>
      <c r="I123" s="1585"/>
      <c r="J123" s="1585"/>
      <c r="K123" s="1585"/>
      <c r="L123" s="1585"/>
      <c r="M123" s="1585"/>
      <c r="N123" s="1585"/>
      <c r="O123" s="1585"/>
      <c r="P123" s="1585"/>
      <c r="Q123" s="1585"/>
      <c r="R123" s="1585"/>
      <c r="S123" s="1585"/>
      <c r="T123" s="1585"/>
      <c r="U123" s="1585"/>
      <c r="V123" s="1585"/>
      <c r="W123" s="1585"/>
      <c r="X123" s="1585"/>
      <c r="Y123" s="1585"/>
      <c r="Z123" s="1585"/>
      <c r="AA123" s="1585"/>
      <c r="AB123" s="1585"/>
    </row>
    <row r="124" spans="1:30" ht="42" customHeight="1">
      <c r="A124" s="1560"/>
      <c r="B124" s="1560"/>
      <c r="C124" s="1621"/>
      <c r="D124" s="1621"/>
      <c r="E124" s="1621"/>
      <c r="F124" s="1560"/>
      <c r="G124" s="1560"/>
      <c r="H124" s="1560"/>
      <c r="I124" s="1560"/>
      <c r="J124" s="1560"/>
      <c r="K124" s="1561" t="s">
        <v>728</v>
      </c>
      <c r="L124" s="1561"/>
      <c r="M124" s="1561"/>
      <c r="N124" s="1561"/>
      <c r="O124" s="1561"/>
      <c r="P124" s="1560"/>
      <c r="Q124" s="1560"/>
      <c r="R124" s="1560"/>
      <c r="S124" s="1560"/>
      <c r="T124" s="1560"/>
      <c r="U124" s="1560"/>
      <c r="V124" s="1622"/>
      <c r="W124" s="1623"/>
      <c r="X124" s="1623"/>
      <c r="Y124" s="1623"/>
      <c r="Z124" s="1564"/>
      <c r="AA124" s="1564"/>
      <c r="AB124" s="1564"/>
    </row>
    <row r="125" spans="1:30" s="380" customFormat="1" ht="42" customHeight="1">
      <c r="A125" s="1560"/>
      <c r="B125" s="1560"/>
      <c r="C125" s="1621"/>
      <c r="D125" s="1621"/>
      <c r="E125" s="1621"/>
      <c r="F125" s="1560"/>
      <c r="G125" s="1560"/>
      <c r="H125" s="1560"/>
      <c r="I125" s="1560"/>
      <c r="J125" s="1560"/>
      <c r="K125" s="1572" t="s">
        <v>729</v>
      </c>
      <c r="L125" s="1572"/>
      <c r="M125" s="1572"/>
      <c r="N125" s="1572"/>
      <c r="O125" s="1572"/>
      <c r="P125" s="1560"/>
      <c r="Q125" s="1560"/>
      <c r="R125" s="1560"/>
      <c r="S125" s="1560"/>
      <c r="T125" s="1560"/>
      <c r="U125" s="1560"/>
      <c r="V125" s="1622"/>
      <c r="W125" s="1623"/>
      <c r="X125" s="1623"/>
      <c r="Y125" s="1623"/>
      <c r="Z125" s="1564"/>
      <c r="AA125" s="1564"/>
      <c r="AB125" s="1564"/>
    </row>
    <row r="126" spans="1:30" ht="18.75" customHeight="1">
      <c r="A126" s="1555" t="s">
        <v>855</v>
      </c>
      <c r="B126" s="1556"/>
      <c r="C126" s="1556"/>
      <c r="D126" s="1556"/>
      <c r="E126" s="1556"/>
      <c r="F126" s="1556"/>
      <c r="G126" s="1556"/>
      <c r="H126" s="1556"/>
      <c r="I126" s="1556"/>
      <c r="J126" s="1556"/>
      <c r="K126" s="1556"/>
      <c r="L126" s="1556"/>
      <c r="M126" s="1556"/>
      <c r="N126" s="1556"/>
      <c r="O126" s="1556"/>
      <c r="P126" s="1556"/>
      <c r="Q126" s="1556"/>
      <c r="R126" s="1556"/>
      <c r="S126" s="1556"/>
      <c r="T126" s="1556"/>
      <c r="U126" s="1556"/>
      <c r="V126" s="1556"/>
      <c r="W126" s="1556"/>
      <c r="X126" s="1556"/>
      <c r="Y126" s="1556"/>
      <c r="Z126" s="1556"/>
      <c r="AA126" s="1556"/>
      <c r="AB126" s="1557"/>
      <c r="AD126" s="500" t="s">
        <v>703</v>
      </c>
    </row>
    <row r="127" spans="1:30" ht="42" customHeight="1">
      <c r="A127" s="1560"/>
      <c r="B127" s="1560"/>
      <c r="C127" s="1621"/>
      <c r="D127" s="1621"/>
      <c r="E127" s="1621"/>
      <c r="F127" s="1560"/>
      <c r="G127" s="1560"/>
      <c r="H127" s="1560"/>
      <c r="I127" s="1560"/>
      <c r="J127" s="1560"/>
      <c r="K127" s="1561" t="s">
        <v>795</v>
      </c>
      <c r="L127" s="1561"/>
      <c r="M127" s="1561"/>
      <c r="N127" s="1561"/>
      <c r="O127" s="1561"/>
      <c r="P127" s="1560"/>
      <c r="Q127" s="1560"/>
      <c r="R127" s="1560"/>
      <c r="S127" s="1560"/>
      <c r="T127" s="1560"/>
      <c r="U127" s="1560"/>
      <c r="V127" s="1622"/>
      <c r="W127" s="1623"/>
      <c r="X127" s="1623"/>
      <c r="Y127" s="1623"/>
      <c r="Z127" s="1564"/>
      <c r="AA127" s="1564"/>
      <c r="AB127" s="1564"/>
      <c r="AD127" s="498" t="s">
        <v>704</v>
      </c>
    </row>
    <row r="128" spans="1:30" s="380" customFormat="1" ht="42" customHeight="1">
      <c r="A128" s="1560"/>
      <c r="B128" s="1560"/>
      <c r="C128" s="1621"/>
      <c r="D128" s="1621"/>
      <c r="E128" s="1621"/>
      <c r="F128" s="1560"/>
      <c r="G128" s="1560"/>
      <c r="H128" s="1560"/>
      <c r="I128" s="1560"/>
      <c r="J128" s="1560"/>
      <c r="K128" s="1572" t="s">
        <v>795</v>
      </c>
      <c r="L128" s="1572"/>
      <c r="M128" s="1572"/>
      <c r="N128" s="1572"/>
      <c r="O128" s="1572"/>
      <c r="P128" s="1560"/>
      <c r="Q128" s="1560"/>
      <c r="R128" s="1560"/>
      <c r="S128" s="1560"/>
      <c r="T128" s="1560"/>
      <c r="U128" s="1560"/>
      <c r="V128" s="1622"/>
      <c r="W128" s="1623"/>
      <c r="X128" s="1623"/>
      <c r="Y128" s="1623"/>
      <c r="Z128" s="1564"/>
      <c r="AA128" s="1564"/>
      <c r="AB128" s="1564"/>
    </row>
    <row r="129" spans="1:28" ht="18.75" customHeight="1">
      <c r="A129" s="1625" t="s">
        <v>856</v>
      </c>
      <c r="B129" s="1626"/>
      <c r="C129" s="1626"/>
      <c r="D129" s="1626"/>
      <c r="E129" s="1626"/>
      <c r="F129" s="1626"/>
      <c r="G129" s="1626"/>
      <c r="H129" s="1626"/>
      <c r="I129" s="1626"/>
      <c r="J129" s="1626"/>
      <c r="K129" s="1626"/>
      <c r="L129" s="1626"/>
      <c r="M129" s="1626"/>
      <c r="N129" s="1626"/>
      <c r="O129" s="1626"/>
      <c r="P129" s="1626"/>
      <c r="Q129" s="1626"/>
      <c r="R129" s="1626"/>
      <c r="S129" s="1626"/>
      <c r="T129" s="1626"/>
      <c r="U129" s="1626"/>
      <c r="V129" s="1626"/>
      <c r="W129" s="1626"/>
      <c r="X129" s="1626"/>
      <c r="Y129" s="1626"/>
      <c r="Z129" s="1626"/>
      <c r="AA129" s="1626"/>
      <c r="AB129" s="1627"/>
    </row>
    <row r="130" spans="1:28" ht="42" customHeight="1">
      <c r="A130" s="1560" t="s">
        <v>181</v>
      </c>
      <c r="B130" s="1560"/>
      <c r="C130" s="1637" t="s">
        <v>181</v>
      </c>
      <c r="D130" s="1637"/>
      <c r="E130" s="1637"/>
      <c r="F130" s="1560" t="s">
        <v>181</v>
      </c>
      <c r="G130" s="1560"/>
      <c r="H130" s="1560"/>
      <c r="I130" s="1560"/>
      <c r="J130" s="1560"/>
      <c r="K130" s="1561" t="s">
        <v>796</v>
      </c>
      <c r="L130" s="1561"/>
      <c r="M130" s="1561"/>
      <c r="N130" s="1561"/>
      <c r="O130" s="1561"/>
      <c r="P130" s="1560" t="s">
        <v>181</v>
      </c>
      <c r="Q130" s="1560"/>
      <c r="R130" s="1560"/>
      <c r="S130" s="1560"/>
      <c r="T130" s="1560"/>
      <c r="U130" s="1560"/>
      <c r="V130" s="1622"/>
      <c r="W130" s="1623"/>
      <c r="X130" s="1623"/>
      <c r="Y130" s="1623"/>
      <c r="Z130" s="1564"/>
      <c r="AA130" s="1564"/>
      <c r="AB130" s="1564"/>
    </row>
    <row r="131" spans="1:28" s="380" customFormat="1" ht="42" customHeight="1">
      <c r="A131" s="1560" t="s">
        <v>181</v>
      </c>
      <c r="B131" s="1560"/>
      <c r="C131" s="1637" t="s">
        <v>181</v>
      </c>
      <c r="D131" s="1637"/>
      <c r="E131" s="1637"/>
      <c r="F131" s="1560" t="s">
        <v>181</v>
      </c>
      <c r="G131" s="1560"/>
      <c r="H131" s="1560"/>
      <c r="I131" s="1560"/>
      <c r="J131" s="1560"/>
      <c r="K131" s="1572" t="s">
        <v>808</v>
      </c>
      <c r="L131" s="1572"/>
      <c r="M131" s="1572"/>
      <c r="N131" s="1572"/>
      <c r="O131" s="1572"/>
      <c r="P131" s="1560" t="s">
        <v>181</v>
      </c>
      <c r="Q131" s="1560"/>
      <c r="R131" s="1560"/>
      <c r="S131" s="1560"/>
      <c r="T131" s="1560"/>
      <c r="U131" s="1560"/>
      <c r="V131" s="1622"/>
      <c r="W131" s="1623"/>
      <c r="X131" s="1623"/>
      <c r="Y131" s="1623"/>
      <c r="Z131" s="1564"/>
      <c r="AA131" s="1564"/>
      <c r="AB131" s="1564"/>
    </row>
    <row r="132" spans="1:28" ht="18.75" customHeight="1">
      <c r="A132" s="1585" t="s">
        <v>857</v>
      </c>
      <c r="B132" s="1585"/>
      <c r="C132" s="1585"/>
      <c r="D132" s="1585"/>
      <c r="E132" s="1585"/>
      <c r="F132" s="1585"/>
      <c r="G132" s="1585"/>
      <c r="H132" s="1585"/>
      <c r="I132" s="1585"/>
      <c r="J132" s="1585"/>
      <c r="K132" s="1585"/>
      <c r="L132" s="1585"/>
      <c r="M132" s="1585"/>
      <c r="N132" s="1585"/>
      <c r="O132" s="1585"/>
      <c r="P132" s="1585"/>
      <c r="Q132" s="1585"/>
      <c r="R132" s="1585"/>
      <c r="S132" s="1585"/>
      <c r="T132" s="1585"/>
      <c r="U132" s="1585"/>
      <c r="V132" s="1585"/>
      <c r="W132" s="1585"/>
      <c r="X132" s="1585"/>
      <c r="Y132" s="1585"/>
      <c r="Z132" s="1585"/>
      <c r="AA132" s="1585"/>
      <c r="AB132" s="1585"/>
    </row>
    <row r="133" spans="1:28" ht="42" customHeight="1">
      <c r="A133" s="1560" t="s">
        <v>181</v>
      </c>
      <c r="B133" s="1560"/>
      <c r="C133" s="1637" t="s">
        <v>181</v>
      </c>
      <c r="D133" s="1637"/>
      <c r="E133" s="1637"/>
      <c r="F133" s="1560" t="s">
        <v>181</v>
      </c>
      <c r="G133" s="1560"/>
      <c r="H133" s="1560"/>
      <c r="I133" s="1560"/>
      <c r="J133" s="1560"/>
      <c r="K133" s="1628" t="s">
        <v>788</v>
      </c>
      <c r="L133" s="1629"/>
      <c r="M133" s="1629"/>
      <c r="N133" s="1629"/>
      <c r="O133" s="1630"/>
      <c r="P133" s="1560" t="s">
        <v>181</v>
      </c>
      <c r="Q133" s="1560"/>
      <c r="R133" s="1560"/>
      <c r="S133" s="1560"/>
      <c r="T133" s="1560"/>
      <c r="U133" s="1560"/>
      <c r="V133" s="1622"/>
      <c r="W133" s="1623"/>
      <c r="X133" s="1623"/>
      <c r="Y133" s="1623"/>
      <c r="Z133" s="1564"/>
      <c r="AA133" s="1564"/>
      <c r="AB133" s="1564"/>
    </row>
    <row r="134" spans="1:28" s="380" customFormat="1" ht="42" customHeight="1">
      <c r="A134" s="1560" t="s">
        <v>181</v>
      </c>
      <c r="B134" s="1560"/>
      <c r="C134" s="1637" t="s">
        <v>181</v>
      </c>
      <c r="D134" s="1637"/>
      <c r="E134" s="1637"/>
      <c r="F134" s="1560" t="s">
        <v>181</v>
      </c>
      <c r="G134" s="1560"/>
      <c r="H134" s="1560"/>
      <c r="I134" s="1560"/>
      <c r="J134" s="1560"/>
      <c r="K134" s="1631" t="s">
        <v>797</v>
      </c>
      <c r="L134" s="1632"/>
      <c r="M134" s="1632"/>
      <c r="N134" s="1632"/>
      <c r="O134" s="1633"/>
      <c r="P134" s="1560" t="s">
        <v>181</v>
      </c>
      <c r="Q134" s="1560"/>
      <c r="R134" s="1560"/>
      <c r="S134" s="1560"/>
      <c r="T134" s="1560"/>
      <c r="U134" s="1560"/>
      <c r="V134" s="1622"/>
      <c r="W134" s="1623"/>
      <c r="X134" s="1623"/>
      <c r="Y134" s="1623"/>
      <c r="Z134" s="1564"/>
      <c r="AA134" s="1564"/>
      <c r="AB134" s="1564"/>
    </row>
    <row r="135" spans="1:28" ht="36" customHeight="1">
      <c r="A135" s="466" t="s">
        <v>541</v>
      </c>
      <c r="B135" s="1586" t="s">
        <v>590</v>
      </c>
      <c r="C135" s="1586"/>
      <c r="D135" s="1586"/>
      <c r="E135" s="1586"/>
      <c r="F135" s="1586"/>
      <c r="G135" s="1586"/>
      <c r="H135" s="1586"/>
      <c r="I135" s="1586"/>
      <c r="J135" s="1586"/>
      <c r="K135" s="1586"/>
      <c r="L135" s="1586"/>
      <c r="M135" s="1586"/>
      <c r="N135" s="1586"/>
      <c r="O135" s="1586"/>
      <c r="P135" s="1586"/>
      <c r="Q135" s="1586"/>
      <c r="R135" s="1586"/>
      <c r="S135" s="1586"/>
      <c r="T135" s="1586"/>
      <c r="U135" s="1586"/>
      <c r="V135" s="1586"/>
      <c r="W135" s="1586"/>
      <c r="X135" s="1586"/>
      <c r="Y135" s="1586"/>
      <c r="Z135" s="1564"/>
      <c r="AA135" s="1564"/>
      <c r="AB135" s="1564"/>
    </row>
    <row r="136" spans="1:28" ht="28.5" customHeight="1">
      <c r="A136" s="466" t="s">
        <v>542</v>
      </c>
      <c r="B136" s="1586" t="s">
        <v>593</v>
      </c>
      <c r="C136" s="1586"/>
      <c r="D136" s="1586"/>
      <c r="E136" s="1586"/>
      <c r="F136" s="1586"/>
      <c r="G136" s="1586"/>
      <c r="H136" s="1586"/>
      <c r="I136" s="1586"/>
      <c r="J136" s="1586"/>
      <c r="K136" s="1586"/>
      <c r="L136" s="1586"/>
      <c r="M136" s="1586"/>
      <c r="N136" s="1586"/>
      <c r="O136" s="1586"/>
      <c r="P136" s="1586"/>
      <c r="Q136" s="1586"/>
      <c r="R136" s="1586"/>
      <c r="S136" s="1586"/>
      <c r="T136" s="1586"/>
      <c r="U136" s="1586"/>
      <c r="V136" s="1586"/>
      <c r="W136" s="1586"/>
      <c r="X136" s="1586"/>
      <c r="Y136" s="1586"/>
      <c r="Z136" s="1588"/>
      <c r="AA136" s="1588"/>
      <c r="AB136" s="1588"/>
    </row>
    <row r="137" spans="1:28" ht="40.5" customHeight="1">
      <c r="A137" s="466" t="s">
        <v>543</v>
      </c>
      <c r="B137" s="1586" t="s">
        <v>592</v>
      </c>
      <c r="C137" s="1586"/>
      <c r="D137" s="1586"/>
      <c r="E137" s="1586"/>
      <c r="F137" s="1586"/>
      <c r="G137" s="1586"/>
      <c r="H137" s="1586"/>
      <c r="I137" s="1586"/>
      <c r="J137" s="1586"/>
      <c r="K137" s="1586"/>
      <c r="L137" s="1586"/>
      <c r="M137" s="1586"/>
      <c r="N137" s="1586"/>
      <c r="O137" s="1586"/>
      <c r="P137" s="1586"/>
      <c r="Q137" s="1586"/>
      <c r="R137" s="1586"/>
      <c r="S137" s="1586"/>
      <c r="T137" s="1586"/>
      <c r="U137" s="1586"/>
      <c r="V137" s="1586"/>
      <c r="W137" s="1586"/>
      <c r="X137" s="1586"/>
      <c r="Y137" s="1586"/>
      <c r="Z137" s="1588"/>
      <c r="AA137" s="1588"/>
      <c r="AB137" s="1588"/>
    </row>
    <row r="138" spans="1:28" ht="28.5" customHeight="1">
      <c r="A138" s="466" t="s">
        <v>552</v>
      </c>
      <c r="B138" s="1308" t="s">
        <v>229</v>
      </c>
      <c r="C138" s="1308"/>
      <c r="D138" s="1308"/>
      <c r="E138" s="1308"/>
      <c r="F138" s="1308"/>
      <c r="G138" s="1308"/>
      <c r="H138" s="1308"/>
      <c r="I138" s="1308"/>
      <c r="J138" s="1308"/>
      <c r="K138" s="1308"/>
      <c r="L138" s="1308"/>
      <c r="M138" s="1308"/>
      <c r="N138" s="1308"/>
      <c r="O138" s="1308"/>
      <c r="P138" s="1308"/>
      <c r="Q138" s="1308"/>
      <c r="R138" s="1308"/>
      <c r="S138" s="1308"/>
      <c r="T138" s="1308"/>
      <c r="U138" s="1308"/>
      <c r="V138" s="1308"/>
      <c r="W138" s="1308"/>
      <c r="X138" s="1308"/>
      <c r="Y138" s="1308"/>
      <c r="Z138" s="1587">
        <f>SUM(Z124:AB125,Z127:AB128,Z130:AB131,Z133:AB137)</f>
        <v>0</v>
      </c>
      <c r="AA138" s="1587"/>
      <c r="AB138" s="1587"/>
    </row>
    <row r="139" spans="1:28" ht="14.25" customHeight="1">
      <c r="A139" s="1590" t="s">
        <v>553</v>
      </c>
      <c r="B139" s="1648" t="s">
        <v>453</v>
      </c>
      <c r="C139" s="1237"/>
      <c r="D139" s="1237"/>
      <c r="E139" s="1237"/>
      <c r="F139" s="1237"/>
      <c r="G139" s="1237"/>
      <c r="H139" s="1649"/>
      <c r="I139" s="1634" t="str">
        <f>IF(Z138&gt;0,"Wpisz wartość kursu EUR do PLN","nd")</f>
        <v>nd</v>
      </c>
      <c r="J139" s="1635"/>
      <c r="K139" s="1636"/>
      <c r="L139" s="201"/>
      <c r="M139" s="202"/>
      <c r="N139" s="202"/>
      <c r="O139" s="202"/>
      <c r="P139" s="202"/>
      <c r="Q139" s="202"/>
      <c r="R139" s="202"/>
      <c r="S139" s="202"/>
      <c r="T139" s="202"/>
      <c r="U139" s="202"/>
      <c r="V139" s="202"/>
      <c r="W139" s="202"/>
      <c r="X139" s="202"/>
      <c r="Y139" s="1606" t="s">
        <v>281</v>
      </c>
      <c r="Z139" s="1608" t="str">
        <f>IF(Z138=0,"",W116-Z138)</f>
        <v/>
      </c>
      <c r="AA139" s="1609"/>
      <c r="AB139" s="1610"/>
    </row>
    <row r="140" spans="1:28" ht="14.25" customHeight="1">
      <c r="A140" s="1591"/>
      <c r="B140" s="1650"/>
      <c r="C140" s="1624"/>
      <c r="D140" s="1624"/>
      <c r="E140" s="1624"/>
      <c r="F140" s="1624"/>
      <c r="G140" s="1624"/>
      <c r="H140" s="1651"/>
      <c r="I140" s="1600"/>
      <c r="J140" s="1601"/>
      <c r="K140" s="1602"/>
      <c r="L140" s="1614" t="s">
        <v>280</v>
      </c>
      <c r="M140" s="1615"/>
      <c r="N140" s="1545"/>
      <c r="O140" s="1546"/>
      <c r="P140" s="1546"/>
      <c r="Q140" s="1546"/>
      <c r="R140" s="1546"/>
      <c r="S140" s="1546"/>
      <c r="T140" s="1546"/>
      <c r="U140" s="1546"/>
      <c r="V140" s="1546"/>
      <c r="W140" s="1547"/>
      <c r="Y140" s="1607"/>
      <c r="Z140" s="1611"/>
      <c r="AA140" s="1612"/>
      <c r="AB140" s="1613"/>
    </row>
    <row r="141" spans="1:28" ht="25.5" customHeight="1">
      <c r="A141" s="1592"/>
      <c r="B141" s="1652"/>
      <c r="C141" s="1653"/>
      <c r="D141" s="1653"/>
      <c r="E141" s="1653"/>
      <c r="F141" s="1653"/>
      <c r="G141" s="1653"/>
      <c r="H141" s="1654"/>
      <c r="I141" s="1603"/>
      <c r="J141" s="1604"/>
      <c r="K141" s="1605"/>
      <c r="L141" s="1616"/>
      <c r="M141" s="1617"/>
      <c r="N141" s="1618" t="s">
        <v>115</v>
      </c>
      <c r="O141" s="1618"/>
      <c r="P141" s="1618"/>
      <c r="Q141" s="1618"/>
      <c r="R141" s="1618"/>
      <c r="S141" s="1618"/>
      <c r="T141" s="1618"/>
      <c r="U141" s="1618"/>
      <c r="V141" s="1618"/>
      <c r="W141" s="1618"/>
      <c r="X141" s="203"/>
      <c r="Y141" s="542" t="s">
        <v>10</v>
      </c>
      <c r="Z141" s="1587" t="str">
        <f>IF(Z138=0,"",Z139*I139)</f>
        <v/>
      </c>
      <c r="AA141" s="1587"/>
      <c r="AB141" s="1587"/>
    </row>
    <row r="142" spans="1:28" ht="8.25" customHeight="1">
      <c r="A142" s="204"/>
      <c r="B142" s="205"/>
      <c r="C142" s="205"/>
      <c r="D142" s="205"/>
      <c r="E142" s="205"/>
      <c r="F142" s="205"/>
      <c r="G142" s="206"/>
      <c r="H142" s="206"/>
      <c r="I142" s="206"/>
      <c r="J142" s="207"/>
      <c r="K142" s="207"/>
      <c r="L142" s="207"/>
      <c r="M142" s="207"/>
      <c r="N142" s="207"/>
      <c r="O142" s="207"/>
      <c r="P142" s="207"/>
      <c r="Q142" s="207"/>
      <c r="R142" s="207"/>
      <c r="S142" s="207"/>
      <c r="T142" s="208"/>
      <c r="U142" s="209"/>
      <c r="V142" s="206"/>
      <c r="W142" s="198"/>
      <c r="X142" s="198"/>
      <c r="Y142" s="198"/>
      <c r="Z142" s="198"/>
      <c r="AA142" s="198"/>
      <c r="AB142" s="198"/>
    </row>
    <row r="143" spans="1:28" ht="12" customHeight="1">
      <c r="A143" s="212"/>
      <c r="B143" s="213"/>
      <c r="C143" s="213"/>
      <c r="D143" s="213"/>
      <c r="E143" s="213"/>
      <c r="F143" s="213"/>
      <c r="G143" s="213"/>
      <c r="H143" s="213"/>
      <c r="I143" s="213"/>
      <c r="J143" s="213"/>
      <c r="K143" s="213"/>
      <c r="L143" s="213"/>
      <c r="M143" s="214"/>
      <c r="N143" s="33"/>
      <c r="O143" s="1669"/>
      <c r="P143" s="1670"/>
      <c r="Q143" s="1670"/>
      <c r="R143" s="1670"/>
      <c r="S143" s="1670"/>
      <c r="T143" s="1670"/>
      <c r="U143" s="1670"/>
      <c r="V143" s="1670"/>
      <c r="W143" s="1670"/>
      <c r="X143" s="1670"/>
      <c r="Y143" s="1670"/>
      <c r="Z143" s="1670"/>
      <c r="AA143" s="1670"/>
      <c r="AB143" s="1671"/>
    </row>
    <row r="144" spans="1:28" ht="12" customHeight="1">
      <c r="A144" s="215"/>
      <c r="B144" s="1544"/>
      <c r="C144" s="1544"/>
      <c r="D144" s="1544"/>
      <c r="E144" s="1544"/>
      <c r="F144" s="1544"/>
      <c r="G144" s="1544"/>
      <c r="H144" s="1544"/>
      <c r="I144" s="1544"/>
      <c r="J144" s="1544"/>
      <c r="K144" s="1544"/>
      <c r="L144" s="1544"/>
      <c r="M144" s="217"/>
      <c r="N144" s="33"/>
      <c r="O144" s="1672"/>
      <c r="P144" s="1673"/>
      <c r="Q144" s="1673"/>
      <c r="R144" s="1673"/>
      <c r="S144" s="1673"/>
      <c r="T144" s="1673"/>
      <c r="U144" s="1673"/>
      <c r="V144" s="1673"/>
      <c r="W144" s="1673"/>
      <c r="X144" s="1673"/>
      <c r="Y144" s="1673"/>
      <c r="Z144" s="1673"/>
      <c r="AA144" s="1673"/>
      <c r="AB144" s="1674"/>
    </row>
    <row r="145" spans="1:28" ht="12" customHeight="1">
      <c r="A145" s="215"/>
      <c r="B145" s="1544"/>
      <c r="C145" s="1544"/>
      <c r="D145" s="1544"/>
      <c r="E145" s="1544"/>
      <c r="F145" s="1544"/>
      <c r="G145" s="1544"/>
      <c r="H145" s="1544"/>
      <c r="I145" s="1544"/>
      <c r="J145" s="1544"/>
      <c r="K145" s="1544"/>
      <c r="L145" s="1544"/>
      <c r="M145" s="217"/>
      <c r="N145" s="33"/>
      <c r="O145" s="1672"/>
      <c r="P145" s="1673"/>
      <c r="Q145" s="1673"/>
      <c r="R145" s="1673"/>
      <c r="S145" s="1673"/>
      <c r="T145" s="1673"/>
      <c r="U145" s="1673"/>
      <c r="V145" s="1673"/>
      <c r="W145" s="1673"/>
      <c r="X145" s="1673"/>
      <c r="Y145" s="1673"/>
      <c r="Z145" s="1673"/>
      <c r="AA145" s="1673"/>
      <c r="AB145" s="1674"/>
    </row>
    <row r="146" spans="1:28" ht="12" customHeight="1">
      <c r="A146" s="215"/>
      <c r="B146" s="1544"/>
      <c r="C146" s="1544"/>
      <c r="D146" s="1544"/>
      <c r="E146" s="1544"/>
      <c r="F146" s="1544"/>
      <c r="G146" s="1544"/>
      <c r="H146" s="1544"/>
      <c r="I146" s="1544"/>
      <c r="J146" s="1544"/>
      <c r="K146" s="1544"/>
      <c r="L146" s="1544"/>
      <c r="M146" s="217"/>
      <c r="N146" s="33"/>
      <c r="O146" s="1672"/>
      <c r="P146" s="1673"/>
      <c r="Q146" s="1673"/>
      <c r="R146" s="1673"/>
      <c r="S146" s="1673"/>
      <c r="T146" s="1673"/>
      <c r="U146" s="1673"/>
      <c r="V146" s="1673"/>
      <c r="W146" s="1673"/>
      <c r="X146" s="1673"/>
      <c r="Y146" s="1673"/>
      <c r="Z146" s="1673"/>
      <c r="AA146" s="1673"/>
      <c r="AB146" s="1674"/>
    </row>
    <row r="147" spans="1:28" ht="12" customHeight="1">
      <c r="A147" s="215"/>
      <c r="B147" s="1544"/>
      <c r="C147" s="1544"/>
      <c r="D147" s="1544"/>
      <c r="E147" s="1544"/>
      <c r="F147" s="1544"/>
      <c r="G147" s="1544"/>
      <c r="H147" s="1544"/>
      <c r="I147" s="1544"/>
      <c r="J147" s="1544"/>
      <c r="K147" s="1544"/>
      <c r="L147" s="1544"/>
      <c r="M147" s="217"/>
      <c r="N147" s="33"/>
      <c r="O147" s="1672"/>
      <c r="P147" s="1673"/>
      <c r="Q147" s="1673"/>
      <c r="R147" s="1673"/>
      <c r="S147" s="1673"/>
      <c r="T147" s="1673"/>
      <c r="U147" s="1673"/>
      <c r="V147" s="1673"/>
      <c r="W147" s="1673"/>
      <c r="X147" s="1673"/>
      <c r="Y147" s="1673"/>
      <c r="Z147" s="1673"/>
      <c r="AA147" s="1673"/>
      <c r="AB147" s="1674"/>
    </row>
    <row r="148" spans="1:28" ht="12" customHeight="1">
      <c r="A148" s="215"/>
      <c r="B148" s="1544"/>
      <c r="C148" s="1544"/>
      <c r="D148" s="1544"/>
      <c r="E148" s="1544"/>
      <c r="F148" s="1544"/>
      <c r="G148" s="1544"/>
      <c r="H148" s="1544"/>
      <c r="I148" s="1544"/>
      <c r="J148" s="1544"/>
      <c r="K148" s="1544"/>
      <c r="L148" s="1544"/>
      <c r="M148" s="217"/>
      <c r="N148" s="33"/>
      <c r="O148" s="1672"/>
      <c r="P148" s="1673"/>
      <c r="Q148" s="1673"/>
      <c r="R148" s="1673"/>
      <c r="S148" s="1673"/>
      <c r="T148" s="1673"/>
      <c r="U148" s="1673"/>
      <c r="V148" s="1673"/>
      <c r="W148" s="1673"/>
      <c r="X148" s="1673"/>
      <c r="Y148" s="1673"/>
      <c r="Z148" s="1673"/>
      <c r="AA148" s="1673"/>
      <c r="AB148" s="1674"/>
    </row>
    <row r="149" spans="1:28" ht="15.95" customHeight="1">
      <c r="A149" s="215"/>
      <c r="B149" s="1544"/>
      <c r="C149" s="1544"/>
      <c r="D149" s="1544"/>
      <c r="E149" s="1544"/>
      <c r="F149" s="1544"/>
      <c r="G149" s="1544"/>
      <c r="H149" s="1544"/>
      <c r="I149" s="1544"/>
      <c r="J149" s="1544"/>
      <c r="K149" s="1544"/>
      <c r="L149" s="1544"/>
      <c r="M149" s="217"/>
      <c r="N149" s="33"/>
      <c r="O149" s="1672"/>
      <c r="P149" s="1673"/>
      <c r="Q149" s="1673"/>
      <c r="R149" s="1673"/>
      <c r="S149" s="1673"/>
      <c r="T149" s="1673"/>
      <c r="U149" s="1673"/>
      <c r="V149" s="1673"/>
      <c r="W149" s="1673"/>
      <c r="X149" s="1673"/>
      <c r="Y149" s="1673"/>
      <c r="Z149" s="1673"/>
      <c r="AA149" s="1673"/>
      <c r="AB149" s="1674"/>
    </row>
    <row r="150" spans="1:28" ht="6" customHeight="1">
      <c r="A150" s="215"/>
      <c r="B150" s="216"/>
      <c r="C150" s="216"/>
      <c r="D150" s="216"/>
      <c r="E150" s="216"/>
      <c r="F150" s="216"/>
      <c r="G150" s="216"/>
      <c r="H150" s="216"/>
      <c r="I150" s="216"/>
      <c r="J150" s="216"/>
      <c r="K150" s="216"/>
      <c r="L150" s="216"/>
      <c r="M150" s="217"/>
      <c r="N150" s="216"/>
      <c r="O150" s="1672"/>
      <c r="P150" s="1673"/>
      <c r="Q150" s="1673"/>
      <c r="R150" s="1673"/>
      <c r="S150" s="1673"/>
      <c r="T150" s="1673"/>
      <c r="U150" s="1673"/>
      <c r="V150" s="1673"/>
      <c r="W150" s="1673"/>
      <c r="X150" s="1673"/>
      <c r="Y150" s="1673"/>
      <c r="Z150" s="1673"/>
      <c r="AA150" s="1673"/>
      <c r="AB150" s="1674"/>
    </row>
    <row r="151" spans="1:28" ht="6" customHeight="1">
      <c r="A151" s="218"/>
      <c r="B151" s="219"/>
      <c r="C151" s="219"/>
      <c r="D151" s="219"/>
      <c r="E151" s="219"/>
      <c r="F151" s="219"/>
      <c r="G151" s="219"/>
      <c r="H151" s="219"/>
      <c r="I151" s="219"/>
      <c r="J151" s="219"/>
      <c r="K151" s="219"/>
      <c r="L151" s="219"/>
      <c r="M151" s="220"/>
      <c r="N151" s="33"/>
      <c r="O151" s="1675"/>
      <c r="P151" s="1676"/>
      <c r="Q151" s="1676"/>
      <c r="R151" s="1676"/>
      <c r="S151" s="1676"/>
      <c r="T151" s="1676"/>
      <c r="U151" s="1676"/>
      <c r="V151" s="1676"/>
      <c r="W151" s="1676"/>
      <c r="X151" s="1676"/>
      <c r="Y151" s="1676"/>
      <c r="Z151" s="1676"/>
      <c r="AA151" s="1676"/>
      <c r="AB151" s="1677"/>
    </row>
    <row r="152" spans="1:28" ht="12" customHeight="1">
      <c r="A152" s="1668" t="s">
        <v>4</v>
      </c>
      <c r="B152" s="1668"/>
      <c r="C152" s="1668"/>
      <c r="D152" s="1668"/>
      <c r="E152" s="1668"/>
      <c r="F152" s="1668"/>
      <c r="G152" s="1668"/>
      <c r="H152" s="1668"/>
      <c r="I152" s="1668"/>
      <c r="J152" s="1668"/>
      <c r="K152" s="1668"/>
      <c r="L152" s="1668"/>
      <c r="M152" s="1668"/>
      <c r="N152" s="221"/>
      <c r="O152" s="1668" t="s">
        <v>584</v>
      </c>
      <c r="P152" s="1668"/>
      <c r="Q152" s="1668"/>
      <c r="R152" s="1668"/>
      <c r="S152" s="1668"/>
      <c r="T152" s="1668"/>
      <c r="U152" s="1668"/>
      <c r="V152" s="1668"/>
      <c r="W152" s="1668"/>
      <c r="X152" s="1668"/>
      <c r="Y152" s="1668"/>
      <c r="Z152" s="1668"/>
      <c r="AA152" s="1668"/>
      <c r="AB152" s="1668"/>
    </row>
    <row r="153" spans="1:28" ht="17.25" customHeight="1">
      <c r="A153" s="221"/>
      <c r="B153" s="221"/>
      <c r="C153" s="221"/>
      <c r="D153" s="221"/>
      <c r="E153" s="221"/>
      <c r="F153" s="221"/>
      <c r="G153" s="221"/>
      <c r="H153" s="221"/>
      <c r="I153" s="221"/>
      <c r="J153" s="222"/>
      <c r="K153" s="222"/>
      <c r="L153" s="222"/>
      <c r="M153" s="222"/>
      <c r="N153" s="222"/>
      <c r="O153" s="1638"/>
      <c r="P153" s="1638"/>
      <c r="Q153" s="1638"/>
      <c r="R153" s="1638"/>
      <c r="S153" s="1638"/>
      <c r="T153" s="1638"/>
      <c r="U153" s="1638"/>
      <c r="V153" s="1638"/>
      <c r="W153" s="1638"/>
      <c r="X153" s="1638"/>
      <c r="Y153" s="1638"/>
      <c r="Z153" s="1638"/>
      <c r="AA153" s="1638"/>
      <c r="AB153" s="1638"/>
    </row>
    <row r="154" spans="1:28" ht="15.75" customHeight="1">
      <c r="A154" s="1667" t="s">
        <v>697</v>
      </c>
      <c r="B154" s="1667"/>
      <c r="C154" s="1667"/>
      <c r="D154" s="1667"/>
      <c r="E154" s="1667"/>
      <c r="F154" s="1667"/>
      <c r="G154" s="1667"/>
      <c r="H154" s="1667"/>
      <c r="I154" s="1667"/>
      <c r="J154" s="1667"/>
      <c r="K154" s="1667"/>
      <c r="L154" s="1667"/>
      <c r="M154" s="1667"/>
      <c r="N154" s="1667"/>
      <c r="O154" s="540"/>
      <c r="P154" s="540"/>
      <c r="Q154" s="540"/>
      <c r="R154" s="540"/>
      <c r="S154" s="540"/>
      <c r="T154" s="540"/>
      <c r="U154" s="540"/>
      <c r="V154" s="540"/>
      <c r="W154" s="540"/>
      <c r="X154" s="540"/>
      <c r="Y154" s="540"/>
      <c r="Z154" s="540"/>
      <c r="AA154" s="540"/>
      <c r="AB154" s="540"/>
    </row>
  </sheetData>
  <sheetProtection algorithmName="SHA-512" hashValue="dJ93zd1+RAJqJSv1ng2WGAmNYdOFqGpNSzlpKsyZm/pKXbRzQ28Ghw4q/rXk33dewf75P561Qfh9ImzsnSaLcg==" saltValue="rxwFBylkrgGhwyCyn77elg==" spinCount="100000" sheet="1" formatCells="0" formatColumns="0" formatRows="0" insertRows="0" insertHyperlinks="0" deleteRows="0" sort="0" autoFilter="0" pivotTables="0"/>
  <customSheetViews>
    <customSheetView guid="{A75F8835-BC11-4842-B3E4-C76AE9AA1723}" showPageBreaks="1" showGridLines="0" printArea="1" hiddenColumns="1" view="pageBreakPreview" topLeftCell="A151">
      <selection activeCell="A34" sqref="A34:AB34"/>
      <rowBreaks count="4" manualBreakCount="4">
        <brk id="36" max="34" man="1"/>
        <brk id="63" max="34" man="1"/>
        <brk id="91" max="34" man="1"/>
        <brk id="118" max="34" man="1"/>
      </rowBreaks>
      <pageMargins left="0.11811023622047245" right="0.11811023622047245" top="0.39370078740157483" bottom="0.39370078740157483" header="0.11811023622047245" footer="0.11811023622047245"/>
      <printOptions horizontalCentered="1"/>
      <pageSetup paperSize="9" scale="94" fitToWidth="0" fitToHeight="0" orientation="portrait" errors="blank" verticalDpi="4294967293" r:id="rId1"/>
      <headerFooter alignWithMargins="0">
        <oddFooter>&amp;L&amp;8PROW 2014-2020_19.2/3/z&amp;R
&amp;8Strona &amp;P z &amp;N</oddFooter>
      </headerFooter>
    </customSheetView>
  </customSheetViews>
  <mergeCells count="455">
    <mergeCell ref="O152:AB153"/>
    <mergeCell ref="B136:Y136"/>
    <mergeCell ref="Z136:AB136"/>
    <mergeCell ref="B137:Y137"/>
    <mergeCell ref="Z137:AB137"/>
    <mergeCell ref="Z128:AB128"/>
    <mergeCell ref="A129:AB129"/>
    <mergeCell ref="A130:B130"/>
    <mergeCell ref="C130:E130"/>
    <mergeCell ref="F130:J130"/>
    <mergeCell ref="K130:O130"/>
    <mergeCell ref="P130:U130"/>
    <mergeCell ref="V130:Y130"/>
    <mergeCell ref="Z130:AB130"/>
    <mergeCell ref="A128:B128"/>
    <mergeCell ref="C128:E128"/>
    <mergeCell ref="F128:J128"/>
    <mergeCell ref="K128:O128"/>
    <mergeCell ref="P128:U128"/>
    <mergeCell ref="V128:Y128"/>
    <mergeCell ref="O143:AB151"/>
    <mergeCell ref="A152:M152"/>
    <mergeCell ref="F134:J134"/>
    <mergeCell ref="K134:O134"/>
    <mergeCell ref="C127:E127"/>
    <mergeCell ref="F127:J127"/>
    <mergeCell ref="K127:O127"/>
    <mergeCell ref="P127:U127"/>
    <mergeCell ref="V127:Y127"/>
    <mergeCell ref="Z127:AB127"/>
    <mergeCell ref="A125:B125"/>
    <mergeCell ref="C125:E125"/>
    <mergeCell ref="F125:J125"/>
    <mergeCell ref="K125:O125"/>
    <mergeCell ref="P125:U125"/>
    <mergeCell ref="A126:AB126"/>
    <mergeCell ref="A127:B127"/>
    <mergeCell ref="A77:AB77"/>
    <mergeCell ref="A78:B78"/>
    <mergeCell ref="C78:E78"/>
    <mergeCell ref="F78:J78"/>
    <mergeCell ref="K78:O78"/>
    <mergeCell ref="P78:U78"/>
    <mergeCell ref="V78:Y78"/>
    <mergeCell ref="Z78:AB78"/>
    <mergeCell ref="Z125:AB125"/>
    <mergeCell ref="V125:Y125"/>
    <mergeCell ref="Z122:AB122"/>
    <mergeCell ref="A123:AB123"/>
    <mergeCell ref="A124:B124"/>
    <mergeCell ref="C124:E124"/>
    <mergeCell ref="F124:J124"/>
    <mergeCell ref="K124:O124"/>
    <mergeCell ref="P124:U124"/>
    <mergeCell ref="V124:Y124"/>
    <mergeCell ref="Z124:AB124"/>
    <mergeCell ref="A122:B122"/>
    <mergeCell ref="C122:E122"/>
    <mergeCell ref="F122:J122"/>
    <mergeCell ref="K122:O122"/>
    <mergeCell ref="P122:U122"/>
    <mergeCell ref="A76:B76"/>
    <mergeCell ref="C76:E76"/>
    <mergeCell ref="F76:J76"/>
    <mergeCell ref="K76:O76"/>
    <mergeCell ref="P76:U76"/>
    <mergeCell ref="V76:Y76"/>
    <mergeCell ref="Z76:AB76"/>
    <mergeCell ref="A154:N154"/>
    <mergeCell ref="B23:Y23"/>
    <mergeCell ref="Z23:AB23"/>
    <mergeCell ref="B24:Y24"/>
    <mergeCell ref="A139:A141"/>
    <mergeCell ref="B139:H141"/>
    <mergeCell ref="I139:K141"/>
    <mergeCell ref="Y139:Y140"/>
    <mergeCell ref="Z139:AB140"/>
    <mergeCell ref="L140:M141"/>
    <mergeCell ref="N141:W141"/>
    <mergeCell ref="Z141:AB141"/>
    <mergeCell ref="Z134:AB134"/>
    <mergeCell ref="B135:Y135"/>
    <mergeCell ref="Z135:AB135"/>
    <mergeCell ref="B138:Y138"/>
    <mergeCell ref="Z138:AB138"/>
    <mergeCell ref="P134:U134"/>
    <mergeCell ref="V134:Y134"/>
    <mergeCell ref="Z131:AB131"/>
    <mergeCell ref="A132:AB132"/>
    <mergeCell ref="A133:B133"/>
    <mergeCell ref="C133:E133"/>
    <mergeCell ref="A131:B131"/>
    <mergeCell ref="A134:B134"/>
    <mergeCell ref="C134:E134"/>
    <mergeCell ref="F133:J133"/>
    <mergeCell ref="K133:O133"/>
    <mergeCell ref="P133:U133"/>
    <mergeCell ref="V133:Y133"/>
    <mergeCell ref="Z133:AB133"/>
    <mergeCell ref="K131:O131"/>
    <mergeCell ref="P131:U131"/>
    <mergeCell ref="V131:Y131"/>
    <mergeCell ref="C131:E131"/>
    <mergeCell ref="F131:J131"/>
    <mergeCell ref="V122:Y122"/>
    <mergeCell ref="A116:V117"/>
    <mergeCell ref="A119:AB119"/>
    <mergeCell ref="A121:AB121"/>
    <mergeCell ref="A111:A113"/>
    <mergeCell ref="B111:H113"/>
    <mergeCell ref="I111:K113"/>
    <mergeCell ref="Y111:Y112"/>
    <mergeCell ref="Z111:AB112"/>
    <mergeCell ref="L112:M113"/>
    <mergeCell ref="N113:W113"/>
    <mergeCell ref="Z113:AB113"/>
    <mergeCell ref="W116:Z117"/>
    <mergeCell ref="AB116:AB117"/>
    <mergeCell ref="Z106:AB106"/>
    <mergeCell ref="B107:Y107"/>
    <mergeCell ref="Z107:AB107"/>
    <mergeCell ref="B110:Y110"/>
    <mergeCell ref="Z110:AB110"/>
    <mergeCell ref="B108:Y108"/>
    <mergeCell ref="A106:B106"/>
    <mergeCell ref="C106:E106"/>
    <mergeCell ref="F106:J106"/>
    <mergeCell ref="K106:O106"/>
    <mergeCell ref="P106:U106"/>
    <mergeCell ref="V106:Y106"/>
    <mergeCell ref="Z108:AB108"/>
    <mergeCell ref="B109:Y109"/>
    <mergeCell ref="Z109:AB109"/>
    <mergeCell ref="Z103:AB103"/>
    <mergeCell ref="A104:AB104"/>
    <mergeCell ref="A105:B105"/>
    <mergeCell ref="C105:E105"/>
    <mergeCell ref="F105:J105"/>
    <mergeCell ref="K105:O105"/>
    <mergeCell ref="P105:U105"/>
    <mergeCell ref="V105:Y105"/>
    <mergeCell ref="Z105:AB105"/>
    <mergeCell ref="A103:B103"/>
    <mergeCell ref="C103:E103"/>
    <mergeCell ref="F103:J103"/>
    <mergeCell ref="K103:O103"/>
    <mergeCell ref="P103:U103"/>
    <mergeCell ref="V103:Y103"/>
    <mergeCell ref="Z100:AB100"/>
    <mergeCell ref="A101:AB101"/>
    <mergeCell ref="A102:B102"/>
    <mergeCell ref="C102:E102"/>
    <mergeCell ref="F102:J102"/>
    <mergeCell ref="K102:O102"/>
    <mergeCell ref="P102:U102"/>
    <mergeCell ref="V102:Y102"/>
    <mergeCell ref="Z102:AB102"/>
    <mergeCell ref="A100:B100"/>
    <mergeCell ref="C100:E100"/>
    <mergeCell ref="F100:J100"/>
    <mergeCell ref="K100:O100"/>
    <mergeCell ref="P100:U100"/>
    <mergeCell ref="V100:Y100"/>
    <mergeCell ref="Z97:AB97"/>
    <mergeCell ref="A98:AB98"/>
    <mergeCell ref="A99:B99"/>
    <mergeCell ref="C99:E99"/>
    <mergeCell ref="F99:J99"/>
    <mergeCell ref="K99:O99"/>
    <mergeCell ref="P99:U99"/>
    <mergeCell ref="V99:Y99"/>
    <mergeCell ref="Z99:AB99"/>
    <mergeCell ref="A97:B97"/>
    <mergeCell ref="C97:E97"/>
    <mergeCell ref="F97:J97"/>
    <mergeCell ref="K97:O97"/>
    <mergeCell ref="P97:U97"/>
    <mergeCell ref="V97:Y97"/>
    <mergeCell ref="A95:AB95"/>
    <mergeCell ref="A96:B96"/>
    <mergeCell ref="C96:E96"/>
    <mergeCell ref="F96:J96"/>
    <mergeCell ref="K96:O96"/>
    <mergeCell ref="P96:U96"/>
    <mergeCell ref="V96:Y96"/>
    <mergeCell ref="Z96:AB96"/>
    <mergeCell ref="A93:AB93"/>
    <mergeCell ref="A94:B94"/>
    <mergeCell ref="C94:E94"/>
    <mergeCell ref="F94:J94"/>
    <mergeCell ref="K94:O94"/>
    <mergeCell ref="P94:U94"/>
    <mergeCell ref="V94:Y94"/>
    <mergeCell ref="Z94:AB94"/>
    <mergeCell ref="O87:AB87"/>
    <mergeCell ref="A89:V90"/>
    <mergeCell ref="W89:Z90"/>
    <mergeCell ref="AB89:AB90"/>
    <mergeCell ref="A91:AB91"/>
    <mergeCell ref="A84:A86"/>
    <mergeCell ref="B84:H86"/>
    <mergeCell ref="I84:K86"/>
    <mergeCell ref="Y84:Y85"/>
    <mergeCell ref="Z84:AB85"/>
    <mergeCell ref="L85:M86"/>
    <mergeCell ref="N86:W86"/>
    <mergeCell ref="Z86:AB86"/>
    <mergeCell ref="B83:Y83"/>
    <mergeCell ref="Z83:AB83"/>
    <mergeCell ref="A79:B79"/>
    <mergeCell ref="C79:E79"/>
    <mergeCell ref="F79:J79"/>
    <mergeCell ref="K79:O79"/>
    <mergeCell ref="P79:U79"/>
    <mergeCell ref="V79:Y79"/>
    <mergeCell ref="B81:Y81"/>
    <mergeCell ref="Z81:AB81"/>
    <mergeCell ref="B82:Y82"/>
    <mergeCell ref="Z82:AB82"/>
    <mergeCell ref="Z79:AB79"/>
    <mergeCell ref="B80:Y80"/>
    <mergeCell ref="Z80:AB80"/>
    <mergeCell ref="Z73:AB73"/>
    <mergeCell ref="A74:AB74"/>
    <mergeCell ref="A75:B75"/>
    <mergeCell ref="C75:E75"/>
    <mergeCell ref="F75:J75"/>
    <mergeCell ref="K75:O75"/>
    <mergeCell ref="P75:U75"/>
    <mergeCell ref="V75:Y75"/>
    <mergeCell ref="Z75:AB75"/>
    <mergeCell ref="A73:B73"/>
    <mergeCell ref="C73:E73"/>
    <mergeCell ref="F73:J73"/>
    <mergeCell ref="K73:O73"/>
    <mergeCell ref="P73:U73"/>
    <mergeCell ref="V73:Y73"/>
    <mergeCell ref="Z70:AB70"/>
    <mergeCell ref="A71:AB71"/>
    <mergeCell ref="A72:B72"/>
    <mergeCell ref="C72:E72"/>
    <mergeCell ref="F72:J72"/>
    <mergeCell ref="K72:O72"/>
    <mergeCell ref="P72:U72"/>
    <mergeCell ref="V72:Y72"/>
    <mergeCell ref="Z72:AB72"/>
    <mergeCell ref="A70:B70"/>
    <mergeCell ref="C70:E70"/>
    <mergeCell ref="F70:J70"/>
    <mergeCell ref="K70:O70"/>
    <mergeCell ref="P70:U70"/>
    <mergeCell ref="V70:Y70"/>
    <mergeCell ref="Z67:AB67"/>
    <mergeCell ref="A68:AB68"/>
    <mergeCell ref="A69:B69"/>
    <mergeCell ref="C69:E69"/>
    <mergeCell ref="F69:J69"/>
    <mergeCell ref="K69:O69"/>
    <mergeCell ref="P69:U69"/>
    <mergeCell ref="V69:Y69"/>
    <mergeCell ref="Z69:AB69"/>
    <mergeCell ref="A67:B67"/>
    <mergeCell ref="C67:E67"/>
    <mergeCell ref="F67:J67"/>
    <mergeCell ref="K67:O67"/>
    <mergeCell ref="P67:U67"/>
    <mergeCell ref="V67:Y67"/>
    <mergeCell ref="A61:V62"/>
    <mergeCell ref="W61:Z62"/>
    <mergeCell ref="AB61:AB62"/>
    <mergeCell ref="A64:AB64"/>
    <mergeCell ref="A66:AB66"/>
    <mergeCell ref="A56:A58"/>
    <mergeCell ref="B56:H58"/>
    <mergeCell ref="I56:K58"/>
    <mergeCell ref="Y56:Y57"/>
    <mergeCell ref="Z56:AB57"/>
    <mergeCell ref="L57:M58"/>
    <mergeCell ref="N58:W58"/>
    <mergeCell ref="Z58:AB58"/>
    <mergeCell ref="N57:W57"/>
    <mergeCell ref="Z51:AB51"/>
    <mergeCell ref="B52:Y52"/>
    <mergeCell ref="Z52:AB52"/>
    <mergeCell ref="B55:Y55"/>
    <mergeCell ref="Z55:AB55"/>
    <mergeCell ref="B53:Y53"/>
    <mergeCell ref="A51:B51"/>
    <mergeCell ref="C51:E51"/>
    <mergeCell ref="F51:J51"/>
    <mergeCell ref="K51:O51"/>
    <mergeCell ref="P51:U51"/>
    <mergeCell ref="V51:Y51"/>
    <mergeCell ref="Z53:AB53"/>
    <mergeCell ref="B54:Y54"/>
    <mergeCell ref="Z54:AB54"/>
    <mergeCell ref="Z48:AB48"/>
    <mergeCell ref="A49:AB49"/>
    <mergeCell ref="A50:B50"/>
    <mergeCell ref="C50:E50"/>
    <mergeCell ref="F50:J50"/>
    <mergeCell ref="K50:O50"/>
    <mergeCell ref="P50:U50"/>
    <mergeCell ref="V50:Y50"/>
    <mergeCell ref="Z50:AB50"/>
    <mergeCell ref="A48:B48"/>
    <mergeCell ref="C48:E48"/>
    <mergeCell ref="F48:J48"/>
    <mergeCell ref="K48:O48"/>
    <mergeCell ref="P48:U48"/>
    <mergeCell ref="V48:Y48"/>
    <mergeCell ref="Z45:AB45"/>
    <mergeCell ref="A46:AB46"/>
    <mergeCell ref="A47:B47"/>
    <mergeCell ref="C47:E47"/>
    <mergeCell ref="F47:J47"/>
    <mergeCell ref="K47:O47"/>
    <mergeCell ref="P47:U47"/>
    <mergeCell ref="V47:Y47"/>
    <mergeCell ref="Z47:AB47"/>
    <mergeCell ref="A45:B45"/>
    <mergeCell ref="C45:E45"/>
    <mergeCell ref="F45:J45"/>
    <mergeCell ref="K45:O45"/>
    <mergeCell ref="P45:U45"/>
    <mergeCell ref="V45:Y45"/>
    <mergeCell ref="Z42:AB42"/>
    <mergeCell ref="A43:AB43"/>
    <mergeCell ref="A44:B44"/>
    <mergeCell ref="C44:E44"/>
    <mergeCell ref="F44:J44"/>
    <mergeCell ref="K44:O44"/>
    <mergeCell ref="P44:U44"/>
    <mergeCell ref="V44:Y44"/>
    <mergeCell ref="Z44:AB44"/>
    <mergeCell ref="A42:B42"/>
    <mergeCell ref="C42:E42"/>
    <mergeCell ref="F42:J42"/>
    <mergeCell ref="K42:O42"/>
    <mergeCell ref="P42:U42"/>
    <mergeCell ref="V42:Y42"/>
    <mergeCell ref="A40:AB40"/>
    <mergeCell ref="A41:B41"/>
    <mergeCell ref="C41:E41"/>
    <mergeCell ref="F41:J41"/>
    <mergeCell ref="K41:O41"/>
    <mergeCell ref="P41:U41"/>
    <mergeCell ref="V41:Y41"/>
    <mergeCell ref="Z41:AB41"/>
    <mergeCell ref="A36:AB36"/>
    <mergeCell ref="A38:AB38"/>
    <mergeCell ref="A39:B39"/>
    <mergeCell ref="C39:E39"/>
    <mergeCell ref="F39:J39"/>
    <mergeCell ref="K39:O39"/>
    <mergeCell ref="P39:U39"/>
    <mergeCell ref="V39:Y39"/>
    <mergeCell ref="Z39:AB39"/>
    <mergeCell ref="A34:V35"/>
    <mergeCell ref="W34:Z35"/>
    <mergeCell ref="AB34:AB35"/>
    <mergeCell ref="A26:A28"/>
    <mergeCell ref="B26:H28"/>
    <mergeCell ref="I26:K28"/>
    <mergeCell ref="Y26:Y27"/>
    <mergeCell ref="Z26:AB27"/>
    <mergeCell ref="L27:M28"/>
    <mergeCell ref="N28:W28"/>
    <mergeCell ref="Z28:AB28"/>
    <mergeCell ref="A30:AB30"/>
    <mergeCell ref="N27:W27"/>
    <mergeCell ref="Z21:AB21"/>
    <mergeCell ref="B22:Y22"/>
    <mergeCell ref="Z22:AB22"/>
    <mergeCell ref="B25:Y25"/>
    <mergeCell ref="Z25:AB25"/>
    <mergeCell ref="Z24:AB24"/>
    <mergeCell ref="A21:B21"/>
    <mergeCell ref="C21:E21"/>
    <mergeCell ref="F21:J21"/>
    <mergeCell ref="K21:O21"/>
    <mergeCell ref="P21:U21"/>
    <mergeCell ref="V21:Y21"/>
    <mergeCell ref="Z18:AB18"/>
    <mergeCell ref="A19:AB19"/>
    <mergeCell ref="A20:B20"/>
    <mergeCell ref="C20:E20"/>
    <mergeCell ref="F20:J20"/>
    <mergeCell ref="K20:O20"/>
    <mergeCell ref="P20:U20"/>
    <mergeCell ref="V20:Y20"/>
    <mergeCell ref="Z20:AB20"/>
    <mergeCell ref="A18:B18"/>
    <mergeCell ref="C18:E18"/>
    <mergeCell ref="F18:J18"/>
    <mergeCell ref="K18:O18"/>
    <mergeCell ref="P18:U18"/>
    <mergeCell ref="V18:Y18"/>
    <mergeCell ref="Z15:AB15"/>
    <mergeCell ref="A16:AB16"/>
    <mergeCell ref="A17:B17"/>
    <mergeCell ref="C17:E17"/>
    <mergeCell ref="F17:J17"/>
    <mergeCell ref="K17:O17"/>
    <mergeCell ref="P17:U17"/>
    <mergeCell ref="V17:Y17"/>
    <mergeCell ref="Z17:AB17"/>
    <mergeCell ref="A15:B15"/>
    <mergeCell ref="C15:E15"/>
    <mergeCell ref="F15:J15"/>
    <mergeCell ref="K15:O15"/>
    <mergeCell ref="P15:U15"/>
    <mergeCell ref="V15:Y15"/>
    <mergeCell ref="A5:V6"/>
    <mergeCell ref="Z12:AB12"/>
    <mergeCell ref="A13:AB13"/>
    <mergeCell ref="A14:B14"/>
    <mergeCell ref="C14:E14"/>
    <mergeCell ref="F14:J14"/>
    <mergeCell ref="K14:O14"/>
    <mergeCell ref="P14:U14"/>
    <mergeCell ref="V14:Y14"/>
    <mergeCell ref="Z14:AB14"/>
    <mergeCell ref="A12:B12"/>
    <mergeCell ref="C12:E12"/>
    <mergeCell ref="F12:J12"/>
    <mergeCell ref="K12:O12"/>
    <mergeCell ref="P12:U12"/>
    <mergeCell ref="V12:Y12"/>
    <mergeCell ref="W5:Z6"/>
    <mergeCell ref="AB5:AB6"/>
    <mergeCell ref="B144:L149"/>
    <mergeCell ref="N140:W140"/>
    <mergeCell ref="N112:W112"/>
    <mergeCell ref="N85:W85"/>
    <mergeCell ref="Y2:AA2"/>
    <mergeCell ref="A3:AB3"/>
    <mergeCell ref="A10:AB10"/>
    <mergeCell ref="A11:B11"/>
    <mergeCell ref="C11:E11"/>
    <mergeCell ref="F11:J11"/>
    <mergeCell ref="K11:O11"/>
    <mergeCell ref="P11:U11"/>
    <mergeCell ref="V11:Y11"/>
    <mergeCell ref="Z11:AB11"/>
    <mergeCell ref="A8:AB8"/>
    <mergeCell ref="A9:B9"/>
    <mergeCell ref="C9:E9"/>
    <mergeCell ref="F9:J9"/>
    <mergeCell ref="K9:O9"/>
    <mergeCell ref="P9:U9"/>
    <mergeCell ref="V9:Y9"/>
    <mergeCell ref="Z9:AB9"/>
    <mergeCell ref="A4:AA4"/>
    <mergeCell ref="A7:AB7"/>
  </mergeCells>
  <dataValidations xWindow="825" yWindow="642" count="7">
    <dataValidation type="list" allowBlank="1" showDropDown="1" showInputMessage="1" showErrorMessage="1" errorTitle="Błąd!" error="W tym polu można wpisać tylko znak &quot;X&quot;" promptTitle="Uwaga!" prompt="Pole wypełniane automatycznie znakiem &quot;X&quot; w przypadku, gdy wartość uzyskanej pomocy de minimis (dla danego limitu pomocy) będzie większa od 0" sqref="AB89:AB90 AB61:AB62 AB34:AB35 AB116 AB118 AB5:AB6">
      <formula1>"x,X"</formula1>
    </dataValidation>
    <dataValidation type="decimal" operator="greaterThanOrEqual" allowBlank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Z11:AB12 Z14:AB15 Z17:AB18 Z20:AB24 Z41:AB42 Z44:AB45 Z47:AB48 Z50:AB54 Z69:AB70 Z72:AB73 Z75:AB76 Z78:AB82 Z96:AB97 Z99:AB100 Z102:AB103 Z105:AB109 Z124:AB125 Z127:AB128 Z130:AB131 Z133:AB137">
      <formula1>0</formula1>
    </dataValidation>
    <dataValidation type="decimal" operator="greaterThanOrEqual" allowBlank="1" showInputMessage="1" showErrorMessage="1" errorTitle="Błąd!" error="W tym polu można wpisać tylko liczbę - równą lub większą od 0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Z138:AB141 Z110:AB113 Z83:AB86 Z55:AB58 Z25:AB28">
      <formula1>0</formula1>
    </dataValidation>
    <dataValidation type="decimal" operator="greaterThanOrEqual" allowBlank="1" showInputMessage="1" showErrorMessage="1" errorTitle="Błąd!" error="W tym polu można wpisać tylko liczbę - równą lub większą od 0 (z dokładnością do 4 miejsc po przecinku)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I26:K28 I56:K58 I84:K86 I111:K113 I139:K141">
      <formula1>0</formula1>
    </dataValidation>
    <dataValidation allowBlank="1" showInputMessage="1" showErrorMessage="1" promptTitle="Uwaga! Aby dodać wiersz..." prompt="...należy prawym klawiszem myszy kliknąć w numer wiersza znajdujący się PONIŻEJ tabeli (lub części tabeli), do której dodawany jest wiersz (w tym konkretnym przypadku w numer 17 - i odpowiednio dalej, jak wskazują zielone strzałki) i wybrać Wstaw." sqref="AD13"/>
    <dataValidation allowBlank="1" showInputMessage="1" showErrorMessage="1" promptTitle="Uwaga! Aby uzupełnić formułę..." prompt="...należy zaznaczyć aktywne komórki z wiersza poprzedzającego i przeciągnąć (przytrzymując kursorem myszy mały kwadracik w prawym dolnym rogu zaznaczonego obszaru) formułę do właściwego wiersza." sqref="AD14 AD72 AD99 AD127 AD44"/>
    <dataValidation allowBlank="1" showInputMessage="1" showErrorMessage="1" promptTitle="Uwaga! Aby dodać wiersz..." prompt="...należy prawym klawiszem myszy kliknąć w numer wiersza znajdujący się PONIŻEJ tabeli (lub części tabeli), do której dodawany jest wiersz (jak wskazują zielone strzałki) i wybrać Wstaw." sqref="AD71 AD126 AD98 AD43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fitToWidth="0" fitToHeight="0" orientation="portrait" errors="blank" r:id="rId2"/>
  <headerFooter alignWithMargins="0">
    <oddFooter>&amp;L&amp;8PROW 2014-2020_19.2/5/z&amp;R
&amp;8Strona &amp;P z &amp;N</oddFooter>
  </headerFooter>
  <rowBreaks count="4" manualBreakCount="4">
    <brk id="32" max="34" man="1"/>
    <brk id="59" max="34" man="1"/>
    <brk id="87" max="34" man="1"/>
    <brk id="114" max="34" man="1"/>
  </rowBreaks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8"/>
  <sheetViews>
    <sheetView workbookViewId="0">
      <selection activeCell="J31" sqref="J31"/>
    </sheetView>
  </sheetViews>
  <sheetFormatPr defaultRowHeight="12.75"/>
  <cols>
    <col min="3" max="3" width="14.5703125" customWidth="1"/>
  </cols>
  <sheetData>
    <row r="8" spans="3:3">
      <c r="C8" s="508"/>
    </row>
  </sheetData>
  <customSheetViews>
    <customSheetView guid="{A75F8835-BC11-4842-B3E4-C76AE9AA1723}" state="hidden">
      <selection activeCell="J31" sqref="J31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4"/>
  <dimension ref="A1:AJ60"/>
  <sheetViews>
    <sheetView showGridLines="0" showOutlineSymbols="0" view="pageBreakPreview" zoomScale="115" zoomScaleNormal="100" zoomScaleSheetLayoutView="115" workbookViewId="0">
      <selection activeCell="A51" sqref="A51:AH52"/>
    </sheetView>
  </sheetViews>
  <sheetFormatPr defaultColWidth="9.140625" defaultRowHeight="12"/>
  <cols>
    <col min="1" max="19" width="2.5703125" style="224" customWidth="1"/>
    <col min="20" max="20" width="3" style="224" customWidth="1"/>
    <col min="21" max="34" width="3.42578125" style="224" customWidth="1"/>
    <col min="35" max="35" width="2.5703125" style="224" customWidth="1"/>
    <col min="36" max="36" width="2.85546875" style="224" customWidth="1"/>
    <col min="37" max="16384" width="9.140625" style="224"/>
  </cols>
  <sheetData>
    <row r="1" spans="1:36" ht="12" customHeight="1">
      <c r="A1" s="19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7"/>
      <c r="AJ1" s="223"/>
    </row>
    <row r="2" spans="1:36" ht="15.75" customHeight="1">
      <c r="A2" s="1689"/>
      <c r="B2" s="1690"/>
      <c r="C2" s="1690"/>
      <c r="D2" s="1690"/>
      <c r="E2" s="1690"/>
      <c r="F2" s="1690"/>
      <c r="G2" s="1690"/>
      <c r="H2" s="1690"/>
      <c r="I2" s="1690"/>
      <c r="J2" s="1690"/>
      <c r="K2" s="1690"/>
      <c r="L2" s="1690"/>
      <c r="M2" s="1690"/>
      <c r="N2" s="1690"/>
      <c r="O2" s="1690"/>
      <c r="P2" s="1690"/>
      <c r="Q2" s="1690"/>
      <c r="R2" s="1690"/>
      <c r="S2" s="1690"/>
      <c r="T2" s="1690"/>
      <c r="U2" s="1690"/>
      <c r="V2" s="1690"/>
      <c r="W2" s="1690"/>
      <c r="X2" s="330"/>
      <c r="Y2" s="330"/>
      <c r="Z2" s="330"/>
      <c r="AA2" s="330"/>
      <c r="AB2" s="330"/>
      <c r="AC2" s="330"/>
      <c r="AD2" s="1691" t="s">
        <v>436</v>
      </c>
      <c r="AE2" s="1692"/>
      <c r="AF2" s="1692"/>
      <c r="AG2" s="1692"/>
      <c r="AH2" s="1693"/>
      <c r="AI2" s="31"/>
      <c r="AJ2" s="30"/>
    </row>
    <row r="3" spans="1:36" ht="6.75" customHeight="1">
      <c r="A3" s="1694"/>
      <c r="B3" s="1695"/>
      <c r="C3" s="1695"/>
      <c r="D3" s="1695"/>
      <c r="E3" s="1695"/>
      <c r="F3" s="1695"/>
      <c r="G3" s="1695"/>
      <c r="H3" s="1695"/>
      <c r="I3" s="1695"/>
      <c r="J3" s="1695"/>
      <c r="K3" s="1695"/>
      <c r="L3" s="1695"/>
      <c r="M3" s="1695"/>
      <c r="N3" s="1695"/>
      <c r="O3" s="1695"/>
      <c r="P3" s="1695"/>
      <c r="Q3" s="1695"/>
      <c r="R3" s="1695"/>
      <c r="S3" s="1695"/>
      <c r="T3" s="1695"/>
      <c r="U3" s="1695"/>
      <c r="V3" s="1695"/>
      <c r="W3" s="1695"/>
      <c r="X3" s="1695"/>
      <c r="Y3" s="1695"/>
      <c r="Z3" s="1695"/>
      <c r="AA3" s="1695"/>
      <c r="AB3" s="1695"/>
      <c r="AC3" s="1695"/>
      <c r="AD3" s="1695"/>
      <c r="AE3" s="1695"/>
      <c r="AF3" s="1695"/>
      <c r="AG3" s="1695"/>
      <c r="AH3" s="1695"/>
      <c r="AI3" s="1696"/>
      <c r="AJ3" s="225"/>
    </row>
    <row r="4" spans="1:36" ht="22.5" customHeight="1">
      <c r="A4" s="1697" t="s">
        <v>810</v>
      </c>
      <c r="B4" s="1698"/>
      <c r="C4" s="1698"/>
      <c r="D4" s="1698"/>
      <c r="E4" s="1698"/>
      <c r="F4" s="1698"/>
      <c r="G4" s="1698"/>
      <c r="H4" s="1698"/>
      <c r="I4" s="1698"/>
      <c r="J4" s="1698"/>
      <c r="K4" s="1698"/>
      <c r="L4" s="1698"/>
      <c r="M4" s="1698"/>
      <c r="N4" s="1698"/>
      <c r="O4" s="1698"/>
      <c r="P4" s="1698"/>
      <c r="Q4" s="1698"/>
      <c r="R4" s="1698"/>
      <c r="S4" s="1698"/>
      <c r="T4" s="1698"/>
      <c r="U4" s="1698"/>
      <c r="V4" s="1698"/>
      <c r="W4" s="1698"/>
      <c r="X4" s="1698"/>
      <c r="Y4" s="1698"/>
      <c r="Z4" s="1698"/>
      <c r="AA4" s="1698"/>
      <c r="AB4" s="1698"/>
      <c r="AC4" s="1698"/>
      <c r="AD4" s="1698"/>
      <c r="AE4" s="1698"/>
      <c r="AF4" s="1698"/>
      <c r="AG4" s="1698"/>
      <c r="AH4" s="1698"/>
      <c r="AI4" s="1699"/>
      <c r="AJ4" s="226"/>
    </row>
    <row r="5" spans="1:36" ht="24.75" customHeight="1">
      <c r="A5" s="1700"/>
      <c r="B5" s="1701"/>
      <c r="C5" s="1698"/>
      <c r="D5" s="1698"/>
      <c r="E5" s="1698"/>
      <c r="F5" s="1698"/>
      <c r="G5" s="1698"/>
      <c r="H5" s="1698"/>
      <c r="I5" s="1698"/>
      <c r="J5" s="1698"/>
      <c r="K5" s="1698"/>
      <c r="L5" s="1698"/>
      <c r="M5" s="1698"/>
      <c r="N5" s="1698"/>
      <c r="O5" s="1698"/>
      <c r="P5" s="1698"/>
      <c r="Q5" s="1698"/>
      <c r="R5" s="1698"/>
      <c r="S5" s="1698"/>
      <c r="T5" s="1698"/>
      <c r="U5" s="1698"/>
      <c r="V5" s="1698"/>
      <c r="W5" s="1698"/>
      <c r="X5" s="1698"/>
      <c r="Y5" s="1698"/>
      <c r="Z5" s="1698"/>
      <c r="AA5" s="1698"/>
      <c r="AB5" s="1698"/>
      <c r="AC5" s="1698"/>
      <c r="AD5" s="1698"/>
      <c r="AE5" s="1698"/>
      <c r="AF5" s="1698"/>
      <c r="AG5" s="1698"/>
      <c r="AH5" s="1698"/>
      <c r="AI5" s="1699"/>
      <c r="AJ5" s="225"/>
    </row>
    <row r="6" spans="1:36">
      <c r="A6" s="27"/>
      <c r="B6" s="1702" t="s">
        <v>169</v>
      </c>
      <c r="C6" s="1703"/>
      <c r="D6" s="1703"/>
      <c r="E6" s="1703"/>
      <c r="F6" s="1703"/>
      <c r="G6" s="1703"/>
      <c r="H6" s="1703"/>
      <c r="I6" s="1703"/>
      <c r="J6" s="1703"/>
      <c r="K6" s="1703"/>
      <c r="L6" s="1703"/>
      <c r="M6" s="1703"/>
      <c r="N6" s="1703"/>
      <c r="O6" s="1703"/>
      <c r="P6" s="1703"/>
      <c r="Q6" s="1703"/>
      <c r="R6" s="1703"/>
      <c r="S6" s="1703"/>
      <c r="T6" s="1703"/>
      <c r="U6" s="1703"/>
      <c r="V6" s="1703"/>
      <c r="W6" s="1703"/>
      <c r="X6" s="1703"/>
      <c r="Y6" s="1703"/>
      <c r="Z6" s="1703"/>
      <c r="AA6" s="1703"/>
      <c r="AB6" s="1703"/>
      <c r="AC6" s="1703"/>
      <c r="AD6" s="1703"/>
      <c r="AE6" s="1703"/>
      <c r="AF6" s="1703"/>
      <c r="AG6" s="1703"/>
      <c r="AH6" s="1703"/>
      <c r="AI6" s="31"/>
    </row>
    <row r="7" spans="1:36" ht="6" customHeight="1">
      <c r="A7" s="27"/>
      <c r="B7" s="1703"/>
      <c r="C7" s="1703"/>
      <c r="D7" s="1703"/>
      <c r="E7" s="1703"/>
      <c r="F7" s="1703"/>
      <c r="G7" s="1703"/>
      <c r="H7" s="1703"/>
      <c r="I7" s="1703"/>
      <c r="J7" s="1703"/>
      <c r="K7" s="1703"/>
      <c r="L7" s="1703"/>
      <c r="M7" s="1703"/>
      <c r="N7" s="1703"/>
      <c r="O7" s="1703"/>
      <c r="P7" s="1703"/>
      <c r="Q7" s="1703"/>
      <c r="R7" s="1703"/>
      <c r="S7" s="1703"/>
      <c r="T7" s="1703"/>
      <c r="U7" s="1703"/>
      <c r="V7" s="1703"/>
      <c r="W7" s="1703"/>
      <c r="X7" s="1703"/>
      <c r="Y7" s="1703"/>
      <c r="Z7" s="1703"/>
      <c r="AA7" s="1703"/>
      <c r="AB7" s="1703"/>
      <c r="AC7" s="1703"/>
      <c r="AD7" s="1703"/>
      <c r="AE7" s="1703"/>
      <c r="AF7" s="1703"/>
      <c r="AG7" s="1703"/>
      <c r="AH7" s="1703"/>
      <c r="AI7" s="31"/>
    </row>
    <row r="8" spans="1:36" ht="36" customHeight="1">
      <c r="A8" s="227"/>
      <c r="B8" s="1686"/>
      <c r="C8" s="1687"/>
      <c r="D8" s="1687"/>
      <c r="E8" s="1687"/>
      <c r="F8" s="1687"/>
      <c r="G8" s="1687"/>
      <c r="H8" s="1687"/>
      <c r="I8" s="1687"/>
      <c r="J8" s="1687"/>
      <c r="K8" s="1687"/>
      <c r="L8" s="1687"/>
      <c r="M8" s="1687"/>
      <c r="N8" s="1687"/>
      <c r="O8" s="1687"/>
      <c r="P8" s="1687"/>
      <c r="Q8" s="1687"/>
      <c r="R8" s="1687"/>
      <c r="S8" s="1687"/>
      <c r="T8" s="1687"/>
      <c r="U8" s="1687"/>
      <c r="V8" s="1687"/>
      <c r="W8" s="1687"/>
      <c r="X8" s="1687"/>
      <c r="Y8" s="1687"/>
      <c r="Z8" s="1687"/>
      <c r="AA8" s="1687"/>
      <c r="AB8" s="1687"/>
      <c r="AC8" s="1687"/>
      <c r="AD8" s="1687"/>
      <c r="AE8" s="1687"/>
      <c r="AF8" s="1687"/>
      <c r="AG8" s="1687"/>
      <c r="AH8" s="1688"/>
      <c r="AI8" s="31"/>
    </row>
    <row r="9" spans="1:36">
      <c r="A9" s="29"/>
      <c r="B9" s="971"/>
      <c r="C9" s="972"/>
      <c r="D9" s="972"/>
      <c r="E9" s="972"/>
      <c r="F9" s="972"/>
      <c r="G9" s="972"/>
      <c r="H9" s="972"/>
      <c r="I9" s="972"/>
      <c r="J9" s="972"/>
      <c r="K9" s="972"/>
      <c r="L9" s="972"/>
      <c r="M9" s="972"/>
      <c r="N9" s="972"/>
      <c r="O9" s="972"/>
      <c r="P9" s="972"/>
      <c r="Q9" s="972"/>
      <c r="R9" s="972"/>
      <c r="S9" s="972"/>
      <c r="T9" s="972"/>
      <c r="U9" s="972"/>
      <c r="V9" s="972"/>
      <c r="W9" s="972"/>
      <c r="X9" s="972"/>
      <c r="Y9" s="972"/>
      <c r="Z9" s="972"/>
      <c r="AA9" s="972"/>
      <c r="AB9" s="972"/>
      <c r="AC9" s="972"/>
      <c r="AD9" s="972"/>
      <c r="AE9" s="972"/>
      <c r="AF9" s="972"/>
      <c r="AG9" s="972"/>
      <c r="AH9" s="973"/>
      <c r="AI9" s="31"/>
    </row>
    <row r="10" spans="1:36" ht="13.5">
      <c r="A10" s="29"/>
      <c r="B10" s="1704" t="s">
        <v>511</v>
      </c>
      <c r="C10" s="1705"/>
      <c r="D10" s="1705"/>
      <c r="E10" s="1705"/>
      <c r="F10" s="1705"/>
      <c r="G10" s="1705"/>
      <c r="H10" s="1705"/>
      <c r="I10" s="1705"/>
      <c r="J10" s="1705"/>
      <c r="K10" s="1705"/>
      <c r="L10" s="1705"/>
      <c r="M10" s="1705"/>
      <c r="N10" s="1705"/>
      <c r="O10" s="1705"/>
      <c r="P10" s="1705"/>
      <c r="Q10" s="1705"/>
      <c r="R10" s="1705"/>
      <c r="S10" s="1705"/>
      <c r="T10" s="1705"/>
      <c r="U10" s="1705"/>
      <c r="V10" s="1705"/>
      <c r="W10" s="1705"/>
      <c r="X10" s="1705"/>
      <c r="Y10" s="1705"/>
      <c r="Z10" s="1705"/>
      <c r="AA10" s="1705"/>
      <c r="AB10" s="1705"/>
      <c r="AC10" s="1705"/>
      <c r="AD10" s="1705"/>
      <c r="AE10" s="1705"/>
      <c r="AF10" s="1705"/>
      <c r="AG10" s="1705"/>
      <c r="AH10" s="1705"/>
      <c r="AI10" s="31"/>
    </row>
    <row r="11" spans="1:36" ht="6" customHeight="1">
      <c r="A11" s="27"/>
      <c r="B11" s="330"/>
      <c r="C11" s="330"/>
      <c r="D11" s="330"/>
      <c r="E11" s="330"/>
      <c r="F11" s="330"/>
      <c r="G11" s="330"/>
      <c r="H11" s="330"/>
      <c r="I11" s="330"/>
      <c r="J11" s="330"/>
      <c r="K11" s="330"/>
      <c r="L11" s="330"/>
      <c r="M11" s="330"/>
      <c r="N11" s="330"/>
      <c r="O11" s="330"/>
      <c r="P11" s="330"/>
      <c r="Q11" s="330"/>
      <c r="R11" s="330"/>
      <c r="S11" s="330"/>
      <c r="T11" s="330"/>
      <c r="U11" s="330"/>
      <c r="V11" s="330"/>
      <c r="W11" s="330"/>
      <c r="X11" s="330"/>
      <c r="Y11" s="330"/>
      <c r="Z11" s="330"/>
      <c r="AA11" s="330"/>
      <c r="AB11" s="330"/>
      <c r="AC11" s="330"/>
      <c r="AD11" s="330"/>
      <c r="AE11" s="330"/>
      <c r="AF11" s="330"/>
      <c r="AG11" s="330"/>
      <c r="AH11" s="330"/>
      <c r="AI11" s="31"/>
    </row>
    <row r="12" spans="1:36" ht="36" customHeight="1">
      <c r="A12" s="27"/>
      <c r="B12" s="1686"/>
      <c r="C12" s="1687"/>
      <c r="D12" s="1687"/>
      <c r="E12" s="1687"/>
      <c r="F12" s="1687"/>
      <c r="G12" s="1687"/>
      <c r="H12" s="1687"/>
      <c r="I12" s="1687"/>
      <c r="J12" s="1687"/>
      <c r="K12" s="1687"/>
      <c r="L12" s="1687"/>
      <c r="M12" s="1687"/>
      <c r="N12" s="1687"/>
      <c r="O12" s="1687"/>
      <c r="P12" s="1687"/>
      <c r="Q12" s="1687"/>
      <c r="R12" s="1687"/>
      <c r="S12" s="1687"/>
      <c r="T12" s="1687"/>
      <c r="U12" s="1687"/>
      <c r="V12" s="1687"/>
      <c r="W12" s="1687"/>
      <c r="X12" s="1687"/>
      <c r="Y12" s="1687"/>
      <c r="Z12" s="1687"/>
      <c r="AA12" s="1687"/>
      <c r="AB12" s="1687"/>
      <c r="AC12" s="1687"/>
      <c r="AD12" s="1687"/>
      <c r="AE12" s="1687"/>
      <c r="AF12" s="1687"/>
      <c r="AG12" s="1687"/>
      <c r="AH12" s="1688"/>
      <c r="AI12" s="28"/>
    </row>
    <row r="13" spans="1:36">
      <c r="A13" s="27"/>
      <c r="B13" s="971"/>
      <c r="C13" s="972"/>
      <c r="D13" s="972"/>
      <c r="E13" s="972"/>
      <c r="F13" s="972"/>
      <c r="G13" s="972"/>
      <c r="H13" s="972"/>
      <c r="I13" s="972"/>
      <c r="J13" s="972"/>
      <c r="K13" s="972"/>
      <c r="L13" s="972"/>
      <c r="M13" s="972"/>
      <c r="N13" s="972"/>
      <c r="O13" s="972"/>
      <c r="P13" s="972"/>
      <c r="Q13" s="972"/>
      <c r="R13" s="972"/>
      <c r="S13" s="972"/>
      <c r="T13" s="972"/>
      <c r="U13" s="972"/>
      <c r="V13" s="972"/>
      <c r="W13" s="972"/>
      <c r="X13" s="972"/>
      <c r="Y13" s="972"/>
      <c r="Z13" s="972"/>
      <c r="AA13" s="972"/>
      <c r="AB13" s="972"/>
      <c r="AC13" s="972"/>
      <c r="AD13" s="972"/>
      <c r="AE13" s="972"/>
      <c r="AF13" s="972"/>
      <c r="AG13" s="972"/>
      <c r="AH13" s="973"/>
      <c r="AI13" s="28"/>
    </row>
    <row r="14" spans="1:36" ht="13.5">
      <c r="A14" s="228"/>
      <c r="B14" s="1705" t="s">
        <v>512</v>
      </c>
      <c r="C14" s="1705"/>
      <c r="D14" s="1705"/>
      <c r="E14" s="1705"/>
      <c r="F14" s="1705"/>
      <c r="G14" s="1705"/>
      <c r="H14" s="1705"/>
      <c r="I14" s="1705"/>
      <c r="J14" s="1705"/>
      <c r="K14" s="1705"/>
      <c r="L14" s="1705"/>
      <c r="M14" s="1705"/>
      <c r="N14" s="1705"/>
      <c r="O14" s="1705"/>
      <c r="P14" s="1705"/>
      <c r="Q14" s="1705"/>
      <c r="R14" s="1705"/>
      <c r="S14" s="1705"/>
      <c r="T14" s="1705"/>
      <c r="U14" s="1705"/>
      <c r="V14" s="1705"/>
      <c r="W14" s="1705"/>
      <c r="X14" s="1705"/>
      <c r="Y14" s="1705"/>
      <c r="Z14" s="1705"/>
      <c r="AA14" s="1705"/>
      <c r="AB14" s="1705"/>
      <c r="AC14" s="1705"/>
      <c r="AD14" s="1705"/>
      <c r="AE14" s="1705"/>
      <c r="AF14" s="1705"/>
      <c r="AG14" s="1705"/>
      <c r="AH14" s="1705"/>
      <c r="AI14" s="28"/>
    </row>
    <row r="15" spans="1:36" ht="6" customHeight="1">
      <c r="A15" s="27"/>
      <c r="B15" s="1706"/>
      <c r="C15" s="1706"/>
      <c r="D15" s="1706"/>
      <c r="E15" s="1706"/>
      <c r="F15" s="1706"/>
      <c r="G15" s="1706"/>
      <c r="H15" s="1706"/>
      <c r="I15" s="1706"/>
      <c r="J15" s="1706"/>
      <c r="K15" s="1706"/>
      <c r="L15" s="1706"/>
      <c r="M15" s="1706"/>
      <c r="N15" s="1706"/>
      <c r="O15" s="1706"/>
      <c r="P15" s="1706"/>
      <c r="Q15" s="1706"/>
      <c r="R15" s="1706"/>
      <c r="S15" s="1706"/>
      <c r="T15" s="1706"/>
      <c r="U15" s="1706"/>
      <c r="V15" s="1706"/>
      <c r="W15" s="1706"/>
      <c r="X15" s="1706"/>
      <c r="Y15" s="1706"/>
      <c r="Z15" s="1706"/>
      <c r="AA15" s="229"/>
      <c r="AB15" s="229"/>
      <c r="AC15" s="229"/>
      <c r="AD15" s="229"/>
      <c r="AE15" s="229"/>
      <c r="AF15" s="229"/>
      <c r="AG15" s="229"/>
      <c r="AH15" s="229"/>
      <c r="AI15" s="28"/>
    </row>
    <row r="16" spans="1:36">
      <c r="A16" s="27"/>
      <c r="B16" s="1707" t="s">
        <v>170</v>
      </c>
      <c r="C16" s="1707"/>
      <c r="D16" s="1707"/>
      <c r="E16" s="1707"/>
      <c r="F16" s="1707"/>
      <c r="G16" s="1707"/>
      <c r="H16" s="1707"/>
      <c r="I16" s="1707"/>
      <c r="J16" s="1707"/>
      <c r="K16" s="1707"/>
      <c r="L16" s="1707"/>
      <c r="M16" s="1707"/>
      <c r="N16" s="1707"/>
      <c r="O16" s="1707"/>
      <c r="P16" s="1707"/>
      <c r="Q16" s="1707"/>
      <c r="R16" s="1707"/>
      <c r="S16" s="1707"/>
      <c r="T16" s="1707"/>
      <c r="U16" s="1707"/>
      <c r="V16" s="1707"/>
      <c r="W16" s="1707"/>
      <c r="X16" s="1707"/>
      <c r="Y16" s="1707"/>
      <c r="Z16" s="1707"/>
      <c r="AA16" s="1707"/>
      <c r="AB16" s="1707"/>
      <c r="AC16" s="1707"/>
      <c r="AD16" s="1707"/>
      <c r="AE16" s="1707"/>
      <c r="AF16" s="1707"/>
      <c r="AG16" s="1707"/>
      <c r="AH16" s="1707"/>
      <c r="AI16" s="28"/>
    </row>
    <row r="17" spans="1:35" ht="6" customHeight="1">
      <c r="A17" s="27"/>
      <c r="B17" s="328"/>
      <c r="C17" s="328"/>
      <c r="D17" s="328"/>
      <c r="E17" s="328"/>
      <c r="F17" s="328"/>
      <c r="G17" s="328"/>
      <c r="H17" s="328"/>
      <c r="I17" s="328"/>
      <c r="J17" s="328"/>
      <c r="K17" s="328"/>
      <c r="L17" s="328"/>
      <c r="M17" s="328"/>
      <c r="N17" s="328"/>
      <c r="O17" s="328"/>
      <c r="P17" s="328"/>
      <c r="Q17" s="328"/>
      <c r="R17" s="328"/>
      <c r="S17" s="328"/>
      <c r="T17" s="328"/>
      <c r="U17" s="328"/>
      <c r="V17" s="328"/>
      <c r="W17" s="328"/>
      <c r="X17" s="328"/>
      <c r="Y17" s="328"/>
      <c r="Z17" s="328"/>
      <c r="AA17" s="229"/>
      <c r="AB17" s="229"/>
      <c r="AC17" s="229"/>
      <c r="AD17" s="229"/>
      <c r="AE17" s="229"/>
      <c r="AF17" s="229"/>
      <c r="AG17" s="229"/>
      <c r="AH17" s="229"/>
      <c r="AI17" s="28"/>
    </row>
    <row r="18" spans="1:35" ht="24" customHeight="1">
      <c r="A18" s="27"/>
      <c r="B18" s="1686"/>
      <c r="C18" s="1687"/>
      <c r="D18" s="1687"/>
      <c r="E18" s="1687"/>
      <c r="F18" s="1687"/>
      <c r="G18" s="1687"/>
      <c r="H18" s="1687"/>
      <c r="I18" s="1687"/>
      <c r="J18" s="1687"/>
      <c r="K18" s="1687"/>
      <c r="L18" s="1687"/>
      <c r="M18" s="1687"/>
      <c r="N18" s="1687"/>
      <c r="O18" s="1687"/>
      <c r="P18" s="1687"/>
      <c r="Q18" s="1687"/>
      <c r="R18" s="1687"/>
      <c r="S18" s="1687"/>
      <c r="T18" s="1687"/>
      <c r="U18" s="1687"/>
      <c r="V18" s="1687"/>
      <c r="W18" s="1687"/>
      <c r="X18" s="1687"/>
      <c r="Y18" s="1687"/>
      <c r="Z18" s="1687"/>
      <c r="AA18" s="1687"/>
      <c r="AB18" s="1687"/>
      <c r="AC18" s="1687"/>
      <c r="AD18" s="1687"/>
      <c r="AE18" s="1687"/>
      <c r="AF18" s="1687"/>
      <c r="AG18" s="1687"/>
      <c r="AH18" s="1688"/>
      <c r="AI18" s="28"/>
    </row>
    <row r="19" spans="1:35">
      <c r="A19" s="27"/>
      <c r="B19" s="971"/>
      <c r="C19" s="972"/>
      <c r="D19" s="972"/>
      <c r="E19" s="972"/>
      <c r="F19" s="972"/>
      <c r="G19" s="972"/>
      <c r="H19" s="972"/>
      <c r="I19" s="972"/>
      <c r="J19" s="972"/>
      <c r="K19" s="972"/>
      <c r="L19" s="972"/>
      <c r="M19" s="972"/>
      <c r="N19" s="972"/>
      <c r="O19" s="972"/>
      <c r="P19" s="972"/>
      <c r="Q19" s="972"/>
      <c r="R19" s="972"/>
      <c r="S19" s="972"/>
      <c r="T19" s="972"/>
      <c r="U19" s="972"/>
      <c r="V19" s="972"/>
      <c r="W19" s="972"/>
      <c r="X19" s="972"/>
      <c r="Y19" s="972"/>
      <c r="Z19" s="972"/>
      <c r="AA19" s="972"/>
      <c r="AB19" s="972"/>
      <c r="AC19" s="972"/>
      <c r="AD19" s="972"/>
      <c r="AE19" s="972"/>
      <c r="AF19" s="972"/>
      <c r="AG19" s="972"/>
      <c r="AH19" s="973"/>
      <c r="AI19" s="28"/>
    </row>
    <row r="20" spans="1:35">
      <c r="A20" s="27"/>
      <c r="B20" s="1708" t="s">
        <v>594</v>
      </c>
      <c r="C20" s="1708"/>
      <c r="D20" s="1708"/>
      <c r="E20" s="1708"/>
      <c r="F20" s="1708"/>
      <c r="G20" s="1708"/>
      <c r="H20" s="1708"/>
      <c r="I20" s="1708"/>
      <c r="J20" s="1708"/>
      <c r="K20" s="1708"/>
      <c r="L20" s="1708"/>
      <c r="M20" s="1708"/>
      <c r="N20" s="1708"/>
      <c r="O20" s="1708"/>
      <c r="P20" s="1708"/>
      <c r="Q20" s="1708"/>
      <c r="R20" s="1708"/>
      <c r="S20" s="1708"/>
      <c r="T20" s="1708"/>
      <c r="U20" s="1708"/>
      <c r="V20" s="1708"/>
      <c r="W20" s="1708"/>
      <c r="X20" s="1708"/>
      <c r="Y20" s="1708"/>
      <c r="Z20" s="1708"/>
      <c r="AA20" s="1708"/>
      <c r="AB20" s="1708"/>
      <c r="AC20" s="1708"/>
      <c r="AD20" s="1708"/>
      <c r="AE20" s="1708"/>
      <c r="AF20" s="1708"/>
      <c r="AG20" s="1708"/>
      <c r="AH20" s="1708"/>
      <c r="AI20" s="28"/>
    </row>
    <row r="21" spans="1:35" ht="17.25" customHeight="1">
      <c r="A21" s="29"/>
      <c r="B21" s="1624" t="s">
        <v>496</v>
      </c>
      <c r="C21" s="1709"/>
      <c r="D21" s="1709"/>
      <c r="E21" s="1709"/>
      <c r="F21" s="1709"/>
      <c r="G21" s="1709"/>
      <c r="H21" s="1709"/>
      <c r="I21" s="1709"/>
      <c r="J21" s="1709"/>
      <c r="K21" s="1709"/>
      <c r="L21" s="1709"/>
      <c r="M21" s="1709"/>
      <c r="N21" s="1709"/>
      <c r="O21" s="1709"/>
      <c r="P21" s="1709"/>
      <c r="Q21" s="1709"/>
      <c r="R21" s="1709"/>
      <c r="S21" s="1709"/>
      <c r="T21" s="1709"/>
      <c r="U21" s="1709"/>
      <c r="V21" s="1709"/>
      <c r="W21" s="1709"/>
      <c r="X21" s="1709"/>
      <c r="Y21" s="1709"/>
      <c r="Z21" s="1709"/>
      <c r="AA21" s="1709"/>
      <c r="AB21" s="1709"/>
      <c r="AC21" s="1709"/>
      <c r="AD21" s="1709"/>
      <c r="AE21" s="1709"/>
      <c r="AF21" s="1709"/>
      <c r="AG21" s="1709"/>
      <c r="AH21" s="1709"/>
      <c r="AI21" s="28"/>
    </row>
    <row r="22" spans="1:35" ht="18.75" customHeight="1">
      <c r="A22" s="29"/>
      <c r="B22" s="1709"/>
      <c r="C22" s="1709"/>
      <c r="D22" s="1709"/>
      <c r="E22" s="1709"/>
      <c r="F22" s="1709"/>
      <c r="G22" s="1709"/>
      <c r="H22" s="1709"/>
      <c r="I22" s="1709"/>
      <c r="J22" s="1709"/>
      <c r="K22" s="1709"/>
      <c r="L22" s="1709"/>
      <c r="M22" s="1709"/>
      <c r="N22" s="1709"/>
      <c r="O22" s="1709"/>
      <c r="P22" s="1709"/>
      <c r="Q22" s="1709"/>
      <c r="R22" s="1709"/>
      <c r="S22" s="1709"/>
      <c r="T22" s="1709"/>
      <c r="U22" s="1709"/>
      <c r="V22" s="1709"/>
      <c r="W22" s="1709"/>
      <c r="X22" s="1709"/>
      <c r="Y22" s="1709"/>
      <c r="Z22" s="1709"/>
      <c r="AA22" s="1709"/>
      <c r="AB22" s="1709"/>
      <c r="AC22" s="1709"/>
      <c r="AD22" s="1709"/>
      <c r="AE22" s="1709"/>
      <c r="AF22" s="1709"/>
      <c r="AG22" s="1709"/>
      <c r="AH22" s="1709"/>
      <c r="AI22" s="28"/>
    </row>
    <row r="23" spans="1:35">
      <c r="A23" s="29"/>
      <c r="B23" s="1709"/>
      <c r="C23" s="1709"/>
      <c r="D23" s="1709"/>
      <c r="E23" s="1709"/>
      <c r="F23" s="1709"/>
      <c r="G23" s="1709"/>
      <c r="H23" s="1709"/>
      <c r="I23" s="1709"/>
      <c r="J23" s="1709"/>
      <c r="K23" s="1709"/>
      <c r="L23" s="1709"/>
      <c r="M23" s="1709"/>
      <c r="N23" s="1709"/>
      <c r="O23" s="1709"/>
      <c r="P23" s="1709"/>
      <c r="Q23" s="1709"/>
      <c r="R23" s="1709"/>
      <c r="S23" s="1709"/>
      <c r="T23" s="1709"/>
      <c r="U23" s="1709"/>
      <c r="V23" s="1709"/>
      <c r="W23" s="1709"/>
      <c r="X23" s="1709"/>
      <c r="Y23" s="1709"/>
      <c r="Z23" s="1709"/>
      <c r="AA23" s="1709"/>
      <c r="AB23" s="1709"/>
      <c r="AC23" s="1709"/>
      <c r="AD23" s="1709"/>
      <c r="AE23" s="1709"/>
      <c r="AF23" s="1709"/>
      <c r="AG23" s="1709"/>
      <c r="AH23" s="1709"/>
      <c r="AI23" s="28"/>
    </row>
    <row r="24" spans="1:35" ht="6" customHeight="1">
      <c r="A24" s="27"/>
      <c r="B24" s="329"/>
      <c r="C24" s="329"/>
      <c r="D24" s="329"/>
      <c r="E24" s="329"/>
      <c r="F24" s="329"/>
      <c r="G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  <c r="AF24" s="329"/>
      <c r="AG24" s="329"/>
      <c r="AH24" s="329"/>
      <c r="AI24" s="28"/>
    </row>
    <row r="25" spans="1:35" ht="24" customHeight="1">
      <c r="A25" s="27"/>
      <c r="B25" s="1710" t="str">
        <f>IF(B_III_tyt_oper="","",B_III_tyt_oper)</f>
        <v/>
      </c>
      <c r="C25" s="1711"/>
      <c r="D25" s="1711"/>
      <c r="E25" s="1711"/>
      <c r="F25" s="1711"/>
      <c r="G25" s="1711"/>
      <c r="H25" s="1711"/>
      <c r="I25" s="1711"/>
      <c r="J25" s="1711"/>
      <c r="K25" s="1711"/>
      <c r="L25" s="1711"/>
      <c r="M25" s="1711"/>
      <c r="N25" s="1711"/>
      <c r="O25" s="1711"/>
      <c r="P25" s="1711"/>
      <c r="Q25" s="1711"/>
      <c r="R25" s="1711"/>
      <c r="S25" s="1711"/>
      <c r="T25" s="1711"/>
      <c r="U25" s="1711"/>
      <c r="V25" s="1711"/>
      <c r="W25" s="1711"/>
      <c r="X25" s="1711"/>
      <c r="Y25" s="1711"/>
      <c r="Z25" s="1711"/>
      <c r="AA25" s="1711"/>
      <c r="AB25" s="1711"/>
      <c r="AC25" s="1711"/>
      <c r="AD25" s="1711"/>
      <c r="AE25" s="1711"/>
      <c r="AF25" s="1711"/>
      <c r="AG25" s="1711"/>
      <c r="AH25" s="1712"/>
      <c r="AI25" s="28"/>
    </row>
    <row r="26" spans="1:35">
      <c r="A26" s="27"/>
      <c r="B26" s="1713"/>
      <c r="C26" s="1714"/>
      <c r="D26" s="1714"/>
      <c r="E26" s="1714"/>
      <c r="F26" s="1714"/>
      <c r="G26" s="1714"/>
      <c r="H26" s="1714"/>
      <c r="I26" s="1714"/>
      <c r="J26" s="1714"/>
      <c r="K26" s="1714"/>
      <c r="L26" s="1714"/>
      <c r="M26" s="1714"/>
      <c r="N26" s="1714"/>
      <c r="O26" s="1714"/>
      <c r="P26" s="1714"/>
      <c r="Q26" s="1714"/>
      <c r="R26" s="1714"/>
      <c r="S26" s="1714"/>
      <c r="T26" s="1714"/>
      <c r="U26" s="1714"/>
      <c r="V26" s="1714"/>
      <c r="W26" s="1714"/>
      <c r="X26" s="1714"/>
      <c r="Y26" s="1714"/>
      <c r="Z26" s="1714"/>
      <c r="AA26" s="1714"/>
      <c r="AB26" s="1714"/>
      <c r="AC26" s="1714"/>
      <c r="AD26" s="1714"/>
      <c r="AE26" s="1714"/>
      <c r="AF26" s="1714"/>
      <c r="AG26" s="1714"/>
      <c r="AH26" s="1715"/>
      <c r="AI26" s="28"/>
    </row>
    <row r="27" spans="1:35">
      <c r="A27" s="27"/>
      <c r="B27" s="1708" t="s">
        <v>171</v>
      </c>
      <c r="C27" s="1708"/>
      <c r="D27" s="1708"/>
      <c r="E27" s="1708"/>
      <c r="F27" s="1708"/>
      <c r="G27" s="1708"/>
      <c r="H27" s="1708"/>
      <c r="I27" s="1708"/>
      <c r="J27" s="1708"/>
      <c r="K27" s="1708"/>
      <c r="L27" s="1708"/>
      <c r="M27" s="1708"/>
      <c r="N27" s="1708"/>
      <c r="O27" s="1708"/>
      <c r="P27" s="1708"/>
      <c r="Q27" s="1708"/>
      <c r="R27" s="1708"/>
      <c r="S27" s="1708"/>
      <c r="T27" s="1708"/>
      <c r="U27" s="1708"/>
      <c r="V27" s="1708"/>
      <c r="W27" s="1708"/>
      <c r="X27" s="1708"/>
      <c r="Y27" s="1708"/>
      <c r="Z27" s="1708"/>
      <c r="AA27" s="1708"/>
      <c r="AB27" s="1708"/>
      <c r="AC27" s="1708"/>
      <c r="AD27" s="1708"/>
      <c r="AE27" s="1708"/>
      <c r="AF27" s="1708"/>
      <c r="AG27" s="1708"/>
      <c r="AH27" s="1708"/>
      <c r="AI27" s="28"/>
    </row>
    <row r="28" spans="1:35" ht="6" customHeight="1">
      <c r="A28" s="27"/>
      <c r="B28" s="329"/>
      <c r="C28" s="329"/>
      <c r="D28" s="329"/>
      <c r="E28" s="329"/>
      <c r="F28" s="329"/>
      <c r="G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  <c r="AG28" s="329"/>
      <c r="AH28" s="329"/>
      <c r="AI28" s="28"/>
    </row>
    <row r="29" spans="1:35">
      <c r="A29" s="27"/>
      <c r="B29" s="1707" t="s">
        <v>172</v>
      </c>
      <c r="C29" s="1716"/>
      <c r="D29" s="1716"/>
      <c r="E29" s="1716"/>
      <c r="F29" s="1716"/>
      <c r="G29" s="1716"/>
      <c r="H29" s="1716"/>
      <c r="I29" s="1716"/>
      <c r="J29" s="1716"/>
      <c r="K29" s="1716"/>
      <c r="L29" s="1716"/>
      <c r="M29" s="1716"/>
      <c r="N29" s="1716"/>
      <c r="O29" s="1716"/>
      <c r="P29" s="1716"/>
      <c r="Q29" s="1716"/>
      <c r="R29" s="1716"/>
      <c r="S29" s="1716"/>
      <c r="T29" s="1716"/>
      <c r="U29" s="1716"/>
      <c r="V29" s="1716"/>
      <c r="W29" s="1716"/>
      <c r="X29" s="1716"/>
      <c r="Y29" s="1716"/>
      <c r="Z29" s="1716"/>
      <c r="AA29" s="1716"/>
      <c r="AB29" s="1716"/>
      <c r="AC29" s="1716"/>
      <c r="AD29" s="1716"/>
      <c r="AE29" s="1716"/>
      <c r="AF29" s="1716"/>
      <c r="AG29" s="1716"/>
      <c r="AH29" s="1716"/>
      <c r="AI29" s="28"/>
    </row>
    <row r="30" spans="1:35" ht="6" customHeight="1">
      <c r="A30" s="27"/>
      <c r="B30" s="329"/>
      <c r="C30" s="329"/>
      <c r="D30" s="329"/>
      <c r="E30" s="329"/>
      <c r="F30" s="329"/>
      <c r="G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  <c r="AG30" s="329"/>
      <c r="AH30" s="329"/>
      <c r="AI30" s="28"/>
    </row>
    <row r="31" spans="1:35">
      <c r="A31" s="27"/>
      <c r="B31" s="1624" t="s">
        <v>497</v>
      </c>
      <c r="C31" s="1624"/>
      <c r="D31" s="1624"/>
      <c r="E31" s="1624"/>
      <c r="F31" s="1624"/>
      <c r="G31" s="1624"/>
      <c r="H31" s="1624"/>
      <c r="I31" s="1624"/>
      <c r="J31" s="1624"/>
      <c r="K31" s="1624"/>
      <c r="L31" s="1624"/>
      <c r="M31" s="1624"/>
      <c r="N31" s="1624"/>
      <c r="O31" s="1624"/>
      <c r="P31" s="1624"/>
      <c r="Q31" s="1624"/>
      <c r="R31" s="1624"/>
      <c r="S31" s="1624"/>
      <c r="T31" s="1624"/>
      <c r="U31" s="1624"/>
      <c r="V31" s="1624"/>
      <c r="W31" s="1624"/>
      <c r="X31" s="1624"/>
      <c r="Y31" s="1624"/>
      <c r="Z31" s="1624"/>
      <c r="AA31" s="1624"/>
      <c r="AB31" s="1624"/>
      <c r="AC31" s="1624"/>
      <c r="AD31" s="1624"/>
      <c r="AE31" s="1624"/>
      <c r="AF31" s="1624"/>
      <c r="AG31" s="1624"/>
      <c r="AH31" s="1624"/>
      <c r="AI31" s="28"/>
    </row>
    <row r="32" spans="1:35">
      <c r="A32" s="27"/>
      <c r="B32" s="1624"/>
      <c r="C32" s="1624"/>
      <c r="D32" s="1624"/>
      <c r="E32" s="1624"/>
      <c r="F32" s="1624"/>
      <c r="G32" s="1624"/>
      <c r="H32" s="1624"/>
      <c r="I32" s="1624"/>
      <c r="J32" s="1624"/>
      <c r="K32" s="1624"/>
      <c r="L32" s="1624"/>
      <c r="M32" s="1624"/>
      <c r="N32" s="1624"/>
      <c r="O32" s="1624"/>
      <c r="P32" s="1624"/>
      <c r="Q32" s="1624"/>
      <c r="R32" s="1624"/>
      <c r="S32" s="1624"/>
      <c r="T32" s="1624"/>
      <c r="U32" s="1624"/>
      <c r="V32" s="1624"/>
      <c r="W32" s="1624"/>
      <c r="X32" s="1624"/>
      <c r="Y32" s="1624"/>
      <c r="Z32" s="1624"/>
      <c r="AA32" s="1624"/>
      <c r="AB32" s="1624"/>
      <c r="AC32" s="1624"/>
      <c r="AD32" s="1624"/>
      <c r="AE32" s="1624"/>
      <c r="AF32" s="1624"/>
      <c r="AG32" s="1624"/>
      <c r="AH32" s="1624"/>
      <c r="AI32" s="28"/>
    </row>
    <row r="33" spans="1:36">
      <c r="A33" s="27"/>
      <c r="B33" s="1624"/>
      <c r="C33" s="1624"/>
      <c r="D33" s="1624"/>
      <c r="E33" s="1624"/>
      <c r="F33" s="1624"/>
      <c r="G33" s="1624"/>
      <c r="H33" s="1624"/>
      <c r="I33" s="1624"/>
      <c r="J33" s="1624"/>
      <c r="K33" s="1624"/>
      <c r="L33" s="1624"/>
      <c r="M33" s="1624"/>
      <c r="N33" s="1624"/>
      <c r="O33" s="1624"/>
      <c r="P33" s="1624"/>
      <c r="Q33" s="1624"/>
      <c r="R33" s="1624"/>
      <c r="S33" s="1624"/>
      <c r="T33" s="1624"/>
      <c r="U33" s="1624"/>
      <c r="V33" s="1624"/>
      <c r="W33" s="1624"/>
      <c r="X33" s="1624"/>
      <c r="Y33" s="1624"/>
      <c r="Z33" s="1624"/>
      <c r="AA33" s="1624"/>
      <c r="AB33" s="1624"/>
      <c r="AC33" s="1624"/>
      <c r="AD33" s="1624"/>
      <c r="AE33" s="1624"/>
      <c r="AF33" s="1624"/>
      <c r="AG33" s="1624"/>
      <c r="AH33" s="1624"/>
      <c r="AI33" s="28"/>
    </row>
    <row r="34" spans="1:36">
      <c r="A34" s="27"/>
      <c r="B34" s="1624"/>
      <c r="C34" s="1624"/>
      <c r="D34" s="1624"/>
      <c r="E34" s="1624"/>
      <c r="F34" s="1624"/>
      <c r="G34" s="1624"/>
      <c r="H34" s="1624"/>
      <c r="I34" s="1624"/>
      <c r="J34" s="1624"/>
      <c r="K34" s="1624"/>
      <c r="L34" s="1624"/>
      <c r="M34" s="1624"/>
      <c r="N34" s="1624"/>
      <c r="O34" s="1624"/>
      <c r="P34" s="1624"/>
      <c r="Q34" s="1624"/>
      <c r="R34" s="1624"/>
      <c r="S34" s="1624"/>
      <c r="T34" s="1624"/>
      <c r="U34" s="1624"/>
      <c r="V34" s="1624"/>
      <c r="W34" s="1624"/>
      <c r="X34" s="1624"/>
      <c r="Y34" s="1624"/>
      <c r="Z34" s="1624"/>
      <c r="AA34" s="1624"/>
      <c r="AB34" s="1624"/>
      <c r="AC34" s="1624"/>
      <c r="AD34" s="1624"/>
      <c r="AE34" s="1624"/>
      <c r="AF34" s="1624"/>
      <c r="AG34" s="1624"/>
      <c r="AH34" s="1624"/>
      <c r="AI34" s="28"/>
    </row>
    <row r="35" spans="1:36" ht="6" customHeight="1">
      <c r="A35" s="27"/>
      <c r="B35" s="306"/>
      <c r="C35" s="306"/>
      <c r="D35" s="306"/>
      <c r="E35" s="306"/>
      <c r="F35" s="306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306"/>
      <c r="X35" s="306"/>
      <c r="Y35" s="306"/>
      <c r="Z35" s="306"/>
      <c r="AA35" s="306"/>
      <c r="AB35" s="306"/>
      <c r="AC35" s="306"/>
      <c r="AD35" s="306"/>
      <c r="AE35" s="306"/>
      <c r="AF35" s="306"/>
      <c r="AG35" s="306"/>
      <c r="AH35" s="306"/>
      <c r="AI35" s="28"/>
    </row>
    <row r="36" spans="1:36" ht="24" customHeight="1">
      <c r="A36" s="27"/>
      <c r="B36" s="1686"/>
      <c r="C36" s="1687"/>
      <c r="D36" s="1687"/>
      <c r="E36" s="1687"/>
      <c r="F36" s="1687"/>
      <c r="G36" s="1687"/>
      <c r="H36" s="1687"/>
      <c r="I36" s="1687"/>
      <c r="J36" s="1687"/>
      <c r="K36" s="1687"/>
      <c r="L36" s="1687"/>
      <c r="M36" s="1687"/>
      <c r="N36" s="1687"/>
      <c r="O36" s="1687"/>
      <c r="P36" s="1687"/>
      <c r="Q36" s="1687"/>
      <c r="R36" s="1687"/>
      <c r="S36" s="1687"/>
      <c r="T36" s="1687"/>
      <c r="U36" s="1687"/>
      <c r="V36" s="1687"/>
      <c r="W36" s="1687"/>
      <c r="X36" s="1687"/>
      <c r="Y36" s="1687"/>
      <c r="Z36" s="1687"/>
      <c r="AA36" s="1687"/>
      <c r="AB36" s="1687"/>
      <c r="AC36" s="1687"/>
      <c r="AD36" s="1687"/>
      <c r="AE36" s="1687"/>
      <c r="AF36" s="1687"/>
      <c r="AG36" s="1687"/>
      <c r="AH36" s="1688"/>
      <c r="AI36" s="28"/>
    </row>
    <row r="37" spans="1:36">
      <c r="A37" s="27"/>
      <c r="B37" s="971"/>
      <c r="C37" s="972"/>
      <c r="D37" s="972"/>
      <c r="E37" s="972"/>
      <c r="F37" s="972"/>
      <c r="G37" s="972"/>
      <c r="H37" s="972"/>
      <c r="I37" s="972"/>
      <c r="J37" s="972"/>
      <c r="K37" s="972"/>
      <c r="L37" s="972"/>
      <c r="M37" s="972"/>
      <c r="N37" s="972"/>
      <c r="O37" s="972"/>
      <c r="P37" s="972"/>
      <c r="Q37" s="972"/>
      <c r="R37" s="972"/>
      <c r="S37" s="972"/>
      <c r="T37" s="972"/>
      <c r="U37" s="972"/>
      <c r="V37" s="972"/>
      <c r="W37" s="972"/>
      <c r="X37" s="972"/>
      <c r="Y37" s="972"/>
      <c r="Z37" s="972"/>
      <c r="AA37" s="972"/>
      <c r="AB37" s="972"/>
      <c r="AC37" s="972"/>
      <c r="AD37" s="972"/>
      <c r="AE37" s="972"/>
      <c r="AF37" s="972"/>
      <c r="AG37" s="972"/>
      <c r="AH37" s="973"/>
      <c r="AI37" s="28"/>
    </row>
    <row r="38" spans="1:36" ht="6" customHeight="1">
      <c r="A38" s="27"/>
      <c r="B38" s="322"/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322"/>
      <c r="P38" s="322"/>
      <c r="Q38" s="322"/>
      <c r="R38" s="1708"/>
      <c r="S38" s="1708"/>
      <c r="T38" s="1708"/>
      <c r="U38" s="1708"/>
      <c r="V38" s="1708"/>
      <c r="W38" s="1708"/>
      <c r="X38" s="1708"/>
      <c r="Y38" s="1708"/>
      <c r="Z38" s="1708"/>
      <c r="AA38" s="1708"/>
      <c r="AB38" s="1708"/>
      <c r="AC38" s="1708"/>
      <c r="AD38" s="1708"/>
      <c r="AE38" s="1708"/>
      <c r="AF38" s="1708"/>
      <c r="AG38" s="1708"/>
      <c r="AH38" s="1708"/>
      <c r="AI38" s="28"/>
    </row>
    <row r="39" spans="1:36" ht="16.5" customHeight="1">
      <c r="A39" s="27"/>
      <c r="B39" s="230"/>
      <c r="C39" s="204"/>
      <c r="D39" s="204"/>
      <c r="E39" s="204"/>
      <c r="F39" s="204"/>
      <c r="G39" s="204"/>
      <c r="H39" s="204"/>
      <c r="I39" s="204"/>
      <c r="J39" s="204"/>
      <c r="K39" s="204"/>
      <c r="L39" s="204"/>
      <c r="M39" s="204"/>
      <c r="N39" s="204"/>
      <c r="O39" s="204"/>
      <c r="P39" s="166"/>
      <c r="Q39" s="166"/>
      <c r="R39" s="166"/>
      <c r="S39" s="164"/>
      <c r="T39" s="168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4"/>
      <c r="AI39" s="28"/>
    </row>
    <row r="40" spans="1:36" ht="16.5" customHeight="1">
      <c r="A40" s="27"/>
      <c r="B40" s="231"/>
      <c r="C40" s="1717"/>
      <c r="D40" s="1717"/>
      <c r="E40" s="1717"/>
      <c r="F40" s="1717"/>
      <c r="G40" s="1717"/>
      <c r="H40" s="1717"/>
      <c r="I40" s="1717"/>
      <c r="J40" s="1717"/>
      <c r="K40" s="1717"/>
      <c r="L40" s="1717"/>
      <c r="M40" s="1717"/>
      <c r="N40" s="1717"/>
      <c r="O40" s="1717"/>
      <c r="P40" s="1717"/>
      <c r="Q40" s="1717"/>
      <c r="R40" s="1717"/>
      <c r="S40" s="31"/>
      <c r="T40" s="168"/>
      <c r="U40" s="330"/>
      <c r="V40" s="330"/>
      <c r="W40" s="330"/>
      <c r="X40" s="330"/>
      <c r="Y40" s="330"/>
      <c r="Z40" s="330"/>
      <c r="AA40" s="330"/>
      <c r="AB40" s="330"/>
      <c r="AC40" s="330"/>
      <c r="AD40" s="330"/>
      <c r="AE40" s="330"/>
      <c r="AF40" s="330"/>
      <c r="AG40" s="330"/>
      <c r="AH40" s="31"/>
      <c r="AI40" s="28"/>
    </row>
    <row r="41" spans="1:36" ht="13.5" customHeight="1">
      <c r="A41" s="27"/>
      <c r="B41" s="231"/>
      <c r="C41" s="1717"/>
      <c r="D41" s="1717"/>
      <c r="E41" s="1717"/>
      <c r="F41" s="1717"/>
      <c r="G41" s="1717"/>
      <c r="H41" s="1717"/>
      <c r="I41" s="1717"/>
      <c r="J41" s="1717"/>
      <c r="K41" s="1717"/>
      <c r="L41" s="1717"/>
      <c r="M41" s="1717"/>
      <c r="N41" s="1717"/>
      <c r="O41" s="1717"/>
      <c r="P41" s="1717"/>
      <c r="Q41" s="1717"/>
      <c r="R41" s="1717"/>
      <c r="S41" s="31"/>
      <c r="T41" s="168"/>
      <c r="U41" s="330"/>
      <c r="V41" s="330"/>
      <c r="W41" s="330"/>
      <c r="X41" s="330"/>
      <c r="Y41" s="330"/>
      <c r="Z41" s="330"/>
      <c r="AA41" s="330"/>
      <c r="AB41" s="330"/>
      <c r="AC41" s="330"/>
      <c r="AD41" s="330"/>
      <c r="AE41" s="330"/>
      <c r="AF41" s="330"/>
      <c r="AG41" s="330"/>
      <c r="AH41" s="31"/>
      <c r="AI41" s="28"/>
    </row>
    <row r="42" spans="1:36" ht="12.75" customHeight="1">
      <c r="A42" s="27"/>
      <c r="B42" s="232"/>
      <c r="C42" s="211"/>
      <c r="D42" s="211"/>
      <c r="E42" s="211"/>
      <c r="F42" s="211"/>
      <c r="G42" s="211"/>
      <c r="H42" s="211"/>
      <c r="I42" s="211"/>
      <c r="J42" s="211"/>
      <c r="K42" s="211"/>
      <c r="L42" s="211"/>
      <c r="M42" s="211"/>
      <c r="N42" s="211"/>
      <c r="O42" s="170"/>
      <c r="P42" s="170"/>
      <c r="Q42" s="170"/>
      <c r="R42" s="170"/>
      <c r="S42" s="165"/>
      <c r="T42" s="168"/>
      <c r="U42" s="170"/>
      <c r="V42" s="170"/>
      <c r="W42" s="170"/>
      <c r="X42" s="170"/>
      <c r="Y42" s="170"/>
      <c r="Z42" s="170"/>
      <c r="AA42" s="170"/>
      <c r="AB42" s="170"/>
      <c r="AC42" s="170"/>
      <c r="AD42" s="170"/>
      <c r="AE42" s="170"/>
      <c r="AF42" s="170"/>
      <c r="AG42" s="170"/>
      <c r="AH42" s="165"/>
      <c r="AI42" s="28"/>
    </row>
    <row r="43" spans="1:36" ht="24.6" customHeight="1">
      <c r="A43" s="27"/>
      <c r="B43" s="1678" t="s">
        <v>721</v>
      </c>
      <c r="C43" s="1678"/>
      <c r="D43" s="1678"/>
      <c r="E43" s="1678"/>
      <c r="F43" s="1678"/>
      <c r="G43" s="1678"/>
      <c r="H43" s="1678"/>
      <c r="I43" s="1678"/>
      <c r="J43" s="1678"/>
      <c r="K43" s="1678"/>
      <c r="L43" s="1678"/>
      <c r="M43" s="1678"/>
      <c r="N43" s="1678"/>
      <c r="O43" s="1678"/>
      <c r="P43" s="1678"/>
      <c r="Q43" s="1678"/>
      <c r="R43" s="1678"/>
      <c r="S43" s="1678"/>
      <c r="T43" s="233"/>
      <c r="U43" s="1668" t="s">
        <v>585</v>
      </c>
      <c r="V43" s="1668"/>
      <c r="W43" s="1668"/>
      <c r="X43" s="1668"/>
      <c r="Y43" s="1668"/>
      <c r="Z43" s="1668"/>
      <c r="AA43" s="1668"/>
      <c r="AB43" s="1668"/>
      <c r="AC43" s="1668"/>
      <c r="AD43" s="1668"/>
      <c r="AE43" s="1668"/>
      <c r="AF43" s="1668"/>
      <c r="AG43" s="1668"/>
      <c r="AH43" s="1668"/>
      <c r="AI43" s="28"/>
      <c r="AJ43" s="234"/>
    </row>
    <row r="44" spans="1:36" ht="6" customHeight="1">
      <c r="A44" s="27"/>
      <c r="B44" s="328"/>
      <c r="C44" s="328"/>
      <c r="D44" s="328"/>
      <c r="E44" s="328"/>
      <c r="F44" s="328"/>
      <c r="G44" s="328"/>
      <c r="H44" s="328"/>
      <c r="I44" s="328"/>
      <c r="J44" s="328"/>
      <c r="K44" s="328"/>
      <c r="L44" s="328"/>
      <c r="M44" s="328"/>
      <c r="N44" s="328"/>
      <c r="O44" s="328"/>
      <c r="P44" s="328"/>
      <c r="Q44" s="328"/>
      <c r="R44" s="328"/>
      <c r="S44" s="328"/>
      <c r="T44" s="328"/>
      <c r="U44" s="328"/>
      <c r="V44" s="328"/>
      <c r="W44" s="328"/>
      <c r="X44" s="328"/>
      <c r="Y44" s="328"/>
      <c r="Z44" s="328"/>
      <c r="AA44" s="328"/>
      <c r="AB44" s="328"/>
      <c r="AC44" s="328"/>
      <c r="AD44" s="328"/>
      <c r="AE44" s="328"/>
      <c r="AF44" s="328"/>
      <c r="AG44" s="328"/>
      <c r="AH44" s="328"/>
      <c r="AI44" s="235"/>
    </row>
    <row r="45" spans="1:36" ht="12.75" customHeight="1">
      <c r="A45" s="38"/>
      <c r="B45" s="1707" t="s">
        <v>174</v>
      </c>
      <c r="C45" s="1707"/>
      <c r="D45" s="1707"/>
      <c r="E45" s="1707"/>
      <c r="F45" s="1707"/>
      <c r="G45" s="1707"/>
      <c r="H45" s="1707"/>
      <c r="I45" s="1707"/>
      <c r="J45" s="1707"/>
      <c r="K45" s="1707"/>
      <c r="L45" s="1707"/>
      <c r="M45" s="1707"/>
      <c r="N45" s="1707"/>
      <c r="O45" s="1707"/>
      <c r="P45" s="1707"/>
      <c r="Q45" s="1707"/>
      <c r="R45" s="1707"/>
      <c r="S45" s="1707"/>
      <c r="T45" s="1707"/>
      <c r="U45" s="1707"/>
      <c r="V45" s="1707"/>
      <c r="W45" s="1707"/>
      <c r="X45" s="1707"/>
      <c r="Y45" s="1707"/>
      <c r="Z45" s="1707"/>
      <c r="AA45" s="1707"/>
      <c r="AB45" s="1707"/>
      <c r="AC45" s="1707"/>
      <c r="AD45" s="1707"/>
      <c r="AE45" s="1707"/>
      <c r="AF45" s="1707"/>
      <c r="AG45" s="1707"/>
      <c r="AH45" s="1707"/>
      <c r="AI45" s="235"/>
    </row>
    <row r="46" spans="1:36" ht="6" customHeight="1">
      <c r="A46" s="38"/>
      <c r="B46" s="328"/>
      <c r="C46" s="328"/>
      <c r="D46" s="328"/>
      <c r="E46" s="328"/>
      <c r="F46" s="328"/>
      <c r="G46" s="328"/>
      <c r="H46" s="328"/>
      <c r="I46" s="328"/>
      <c r="J46" s="328"/>
      <c r="K46" s="328"/>
      <c r="L46" s="328"/>
      <c r="M46" s="328"/>
      <c r="N46" s="328"/>
      <c r="O46" s="328"/>
      <c r="P46" s="328"/>
      <c r="Q46" s="328"/>
      <c r="R46" s="328"/>
      <c r="S46" s="328"/>
      <c r="T46" s="328"/>
      <c r="U46" s="328"/>
      <c r="V46" s="328"/>
      <c r="W46" s="328"/>
      <c r="X46" s="328"/>
      <c r="Y46" s="328"/>
      <c r="Z46" s="328"/>
      <c r="AA46" s="328"/>
      <c r="AB46" s="328"/>
      <c r="AC46" s="328"/>
      <c r="AD46" s="328"/>
      <c r="AE46" s="328"/>
      <c r="AF46" s="328"/>
      <c r="AG46" s="328"/>
      <c r="AH46" s="328"/>
      <c r="AI46" s="235"/>
    </row>
    <row r="47" spans="1:36" ht="24" customHeight="1">
      <c r="A47" s="27"/>
      <c r="B47" s="1686" t="str">
        <f>IF(B18="","",B18)</f>
        <v/>
      </c>
      <c r="C47" s="1687"/>
      <c r="D47" s="1687"/>
      <c r="E47" s="1687"/>
      <c r="F47" s="1687"/>
      <c r="G47" s="1687"/>
      <c r="H47" s="1687"/>
      <c r="I47" s="1687"/>
      <c r="J47" s="1687"/>
      <c r="K47" s="1687"/>
      <c r="L47" s="1687"/>
      <c r="M47" s="1687"/>
      <c r="N47" s="1687"/>
      <c r="O47" s="1687"/>
      <c r="P47" s="1687"/>
      <c r="Q47" s="1687"/>
      <c r="R47" s="1687"/>
      <c r="S47" s="1687"/>
      <c r="T47" s="1687"/>
      <c r="U47" s="1687"/>
      <c r="V47" s="1687"/>
      <c r="W47" s="1687"/>
      <c r="X47" s="1687"/>
      <c r="Y47" s="1687"/>
      <c r="Z47" s="1687"/>
      <c r="AA47" s="1687"/>
      <c r="AB47" s="1687"/>
      <c r="AC47" s="1687"/>
      <c r="AD47" s="1687"/>
      <c r="AE47" s="1687"/>
      <c r="AF47" s="1687"/>
      <c r="AG47" s="1687"/>
      <c r="AH47" s="1688"/>
      <c r="AI47" s="28"/>
    </row>
    <row r="48" spans="1:36">
      <c r="A48" s="27"/>
      <c r="B48" s="971"/>
      <c r="C48" s="972"/>
      <c r="D48" s="972"/>
      <c r="E48" s="972"/>
      <c r="F48" s="972"/>
      <c r="G48" s="972"/>
      <c r="H48" s="972"/>
      <c r="I48" s="972"/>
      <c r="J48" s="972"/>
      <c r="K48" s="972"/>
      <c r="L48" s="972"/>
      <c r="M48" s="972"/>
      <c r="N48" s="972"/>
      <c r="O48" s="972"/>
      <c r="P48" s="972"/>
      <c r="Q48" s="972"/>
      <c r="R48" s="972"/>
      <c r="S48" s="972"/>
      <c r="T48" s="972"/>
      <c r="U48" s="972"/>
      <c r="V48" s="972"/>
      <c r="W48" s="972"/>
      <c r="X48" s="972"/>
      <c r="Y48" s="972"/>
      <c r="Z48" s="972"/>
      <c r="AA48" s="972"/>
      <c r="AB48" s="972"/>
      <c r="AC48" s="972"/>
      <c r="AD48" s="972"/>
      <c r="AE48" s="972"/>
      <c r="AF48" s="972"/>
      <c r="AG48" s="972"/>
      <c r="AH48" s="973"/>
      <c r="AI48" s="28"/>
    </row>
    <row r="49" spans="1:36">
      <c r="A49" s="27"/>
      <c r="B49" s="1708" t="s">
        <v>446</v>
      </c>
      <c r="C49" s="1708"/>
      <c r="D49" s="1708"/>
      <c r="E49" s="1708"/>
      <c r="F49" s="1708"/>
      <c r="G49" s="1708"/>
      <c r="H49" s="1708"/>
      <c r="I49" s="1708"/>
      <c r="J49" s="1708"/>
      <c r="K49" s="1708"/>
      <c r="L49" s="1708"/>
      <c r="M49" s="1708"/>
      <c r="N49" s="1708"/>
      <c r="O49" s="1708"/>
      <c r="P49" s="1708"/>
      <c r="Q49" s="1708"/>
      <c r="R49" s="1708"/>
      <c r="S49" s="1708"/>
      <c r="T49" s="1708"/>
      <c r="U49" s="1708"/>
      <c r="V49" s="1708"/>
      <c r="W49" s="1708"/>
      <c r="X49" s="1708"/>
      <c r="Y49" s="1708"/>
      <c r="Z49" s="1708"/>
      <c r="AA49" s="1708"/>
      <c r="AB49" s="1708"/>
      <c r="AC49" s="1708"/>
      <c r="AD49" s="1708"/>
      <c r="AE49" s="1708"/>
      <c r="AF49" s="1708"/>
      <c r="AG49" s="1708"/>
      <c r="AH49" s="1708"/>
      <c r="AI49" s="28"/>
    </row>
    <row r="50" spans="1:36" ht="6" customHeight="1">
      <c r="A50" s="38"/>
      <c r="B50" s="328"/>
      <c r="C50" s="328"/>
      <c r="D50" s="328"/>
      <c r="E50" s="328"/>
      <c r="F50" s="328"/>
      <c r="G50" s="328"/>
      <c r="H50" s="328"/>
      <c r="I50" s="328"/>
      <c r="J50" s="328"/>
      <c r="K50" s="328"/>
      <c r="L50" s="328"/>
      <c r="M50" s="328"/>
      <c r="N50" s="328"/>
      <c r="O50" s="328"/>
      <c r="P50" s="328"/>
      <c r="Q50" s="328"/>
      <c r="R50" s="328"/>
      <c r="S50" s="328"/>
      <c r="T50" s="328"/>
      <c r="U50" s="328"/>
      <c r="V50" s="328"/>
      <c r="W50" s="328"/>
      <c r="X50" s="328"/>
      <c r="Y50" s="328"/>
      <c r="Z50" s="328"/>
      <c r="AA50" s="328"/>
      <c r="AB50" s="328"/>
      <c r="AC50" s="328"/>
      <c r="AD50" s="328"/>
      <c r="AE50" s="328"/>
      <c r="AF50" s="328"/>
      <c r="AG50" s="328"/>
      <c r="AH50" s="328"/>
      <c r="AI50" s="235"/>
    </row>
    <row r="51" spans="1:36" ht="12.75" customHeight="1">
      <c r="A51" s="38"/>
      <c r="B51" s="1685" t="s">
        <v>458</v>
      </c>
      <c r="C51" s="1685"/>
      <c r="D51" s="1685"/>
      <c r="E51" s="1685"/>
      <c r="F51" s="1685"/>
      <c r="G51" s="1685"/>
      <c r="H51" s="1685"/>
      <c r="I51" s="1685"/>
      <c r="J51" s="1685"/>
      <c r="K51" s="1685"/>
      <c r="L51" s="1685"/>
      <c r="M51" s="1685"/>
      <c r="N51" s="1685"/>
      <c r="O51" s="1685"/>
      <c r="P51" s="1685"/>
      <c r="Q51" s="1685"/>
      <c r="R51" s="1685"/>
      <c r="S51" s="1685"/>
      <c r="T51" s="1685"/>
      <c r="U51" s="1685"/>
      <c r="V51" s="1685"/>
      <c r="W51" s="1685"/>
      <c r="X51" s="1685"/>
      <c r="Y51" s="1685"/>
      <c r="Z51" s="1685"/>
      <c r="AA51" s="1685"/>
      <c r="AB51" s="1685"/>
      <c r="AC51" s="1685"/>
      <c r="AD51" s="1685"/>
      <c r="AE51" s="1685"/>
      <c r="AF51" s="1685"/>
      <c r="AG51" s="1685"/>
      <c r="AH51" s="1685"/>
      <c r="AI51" s="235"/>
    </row>
    <row r="52" spans="1:36" ht="12.75" customHeight="1">
      <c r="A52" s="38"/>
      <c r="B52" s="1685"/>
      <c r="C52" s="1685"/>
      <c r="D52" s="1685"/>
      <c r="E52" s="1685"/>
      <c r="F52" s="1685"/>
      <c r="G52" s="1685"/>
      <c r="H52" s="1685"/>
      <c r="I52" s="1685"/>
      <c r="J52" s="1685"/>
      <c r="K52" s="1685"/>
      <c r="L52" s="1685"/>
      <c r="M52" s="1685"/>
      <c r="N52" s="1685"/>
      <c r="O52" s="1685"/>
      <c r="P52" s="1685"/>
      <c r="Q52" s="1685"/>
      <c r="R52" s="1685"/>
      <c r="S52" s="1685"/>
      <c r="T52" s="1685"/>
      <c r="U52" s="1685"/>
      <c r="V52" s="1685"/>
      <c r="W52" s="1685"/>
      <c r="X52" s="1685"/>
      <c r="Y52" s="1685"/>
      <c r="Z52" s="1685"/>
      <c r="AA52" s="1685"/>
      <c r="AB52" s="1685"/>
      <c r="AC52" s="1685"/>
      <c r="AD52" s="1685"/>
      <c r="AE52" s="1685"/>
      <c r="AF52" s="1685"/>
      <c r="AG52" s="1685"/>
      <c r="AH52" s="1685"/>
      <c r="AI52" s="235"/>
    </row>
    <row r="53" spans="1:36" ht="6" customHeight="1">
      <c r="A53" s="38"/>
      <c r="B53" s="328"/>
      <c r="C53" s="328"/>
      <c r="D53" s="328"/>
      <c r="E53" s="328"/>
      <c r="F53" s="328"/>
      <c r="G53" s="328"/>
      <c r="H53" s="328"/>
      <c r="I53" s="328"/>
      <c r="J53" s="328"/>
      <c r="K53" s="328"/>
      <c r="L53" s="328"/>
      <c r="M53" s="328"/>
      <c r="N53" s="328"/>
      <c r="O53" s="328"/>
      <c r="P53" s="328"/>
      <c r="Q53" s="328"/>
      <c r="R53" s="328"/>
      <c r="S53" s="328"/>
      <c r="T53" s="328"/>
      <c r="U53" s="328"/>
      <c r="V53" s="328"/>
      <c r="W53" s="328"/>
      <c r="X53" s="328"/>
      <c r="Y53" s="328"/>
      <c r="Z53" s="328"/>
      <c r="AA53" s="328"/>
      <c r="AB53" s="328"/>
      <c r="AC53" s="328"/>
      <c r="AD53" s="328"/>
      <c r="AE53" s="328"/>
      <c r="AF53" s="328"/>
      <c r="AG53" s="328"/>
      <c r="AH53" s="328"/>
      <c r="AI53" s="235"/>
    </row>
    <row r="54" spans="1:36" ht="15.75" customHeight="1">
      <c r="A54" s="27"/>
      <c r="B54" s="230"/>
      <c r="C54" s="204"/>
      <c r="D54" s="204"/>
      <c r="E54" s="204"/>
      <c r="F54" s="204"/>
      <c r="G54" s="204"/>
      <c r="H54" s="204"/>
      <c r="I54" s="204"/>
      <c r="J54" s="204"/>
      <c r="K54" s="204"/>
      <c r="L54" s="204"/>
      <c r="M54" s="204"/>
      <c r="N54" s="204"/>
      <c r="O54" s="204"/>
      <c r="P54" s="166"/>
      <c r="Q54" s="166"/>
      <c r="R54" s="166"/>
      <c r="S54" s="164"/>
      <c r="T54" s="168"/>
      <c r="U54" s="166"/>
      <c r="V54" s="166"/>
      <c r="W54" s="166"/>
      <c r="X54" s="166"/>
      <c r="Y54" s="166"/>
      <c r="Z54" s="166"/>
      <c r="AA54" s="166"/>
      <c r="AB54" s="166"/>
      <c r="AC54" s="166"/>
      <c r="AD54" s="166"/>
      <c r="AE54" s="166"/>
      <c r="AF54" s="166"/>
      <c r="AG54" s="166"/>
      <c r="AH54" s="164"/>
      <c r="AI54" s="28"/>
    </row>
    <row r="55" spans="1:36" ht="15.75" customHeight="1">
      <c r="A55" s="27"/>
      <c r="B55" s="231"/>
      <c r="C55" s="327"/>
      <c r="D55" s="327"/>
      <c r="E55" s="327"/>
      <c r="F55" s="327"/>
      <c r="G55" s="327"/>
      <c r="H55" s="327"/>
      <c r="I55" s="327"/>
      <c r="J55" s="327"/>
      <c r="K55" s="327"/>
      <c r="L55" s="327"/>
      <c r="M55" s="327"/>
      <c r="N55" s="327"/>
      <c r="O55" s="330"/>
      <c r="P55" s="330"/>
      <c r="Q55" s="330"/>
      <c r="R55" s="330"/>
      <c r="S55" s="31"/>
      <c r="T55" s="168"/>
      <c r="U55" s="330"/>
      <c r="V55" s="330"/>
      <c r="W55" s="330"/>
      <c r="X55" s="330"/>
      <c r="Y55" s="330"/>
      <c r="Z55" s="330"/>
      <c r="AA55" s="330"/>
      <c r="AB55" s="330"/>
      <c r="AC55" s="330"/>
      <c r="AD55" s="330"/>
      <c r="AE55" s="330"/>
      <c r="AF55" s="330"/>
      <c r="AG55" s="330"/>
      <c r="AH55" s="31"/>
      <c r="AI55" s="28"/>
    </row>
    <row r="56" spans="1:36" ht="13.5" customHeight="1">
      <c r="A56" s="27"/>
      <c r="B56" s="231"/>
      <c r="C56" s="1684"/>
      <c r="D56" s="1684"/>
      <c r="E56" s="1684"/>
      <c r="F56" s="1684"/>
      <c r="G56" s="1684"/>
      <c r="H56" s="326"/>
      <c r="I56" s="80"/>
      <c r="J56" s="80"/>
      <c r="K56" s="193" t="s">
        <v>495</v>
      </c>
      <c r="L56" s="80"/>
      <c r="M56" s="80"/>
      <c r="N56" s="193" t="s">
        <v>495</v>
      </c>
      <c r="O56" s="80"/>
      <c r="P56" s="80"/>
      <c r="Q56" s="194"/>
      <c r="R56" s="194"/>
      <c r="S56" s="31"/>
      <c r="T56" s="168"/>
      <c r="U56" s="330"/>
      <c r="V56" s="330"/>
      <c r="W56" s="330"/>
      <c r="X56" s="330"/>
      <c r="Y56" s="330"/>
      <c r="Z56" s="330"/>
      <c r="AA56" s="330"/>
      <c r="AB56" s="330"/>
      <c r="AC56" s="330"/>
      <c r="AD56" s="330"/>
      <c r="AE56" s="330"/>
      <c r="AF56" s="330"/>
      <c r="AG56" s="330"/>
      <c r="AH56" s="31"/>
      <c r="AI56" s="28"/>
    </row>
    <row r="57" spans="1:36">
      <c r="A57" s="27"/>
      <c r="B57" s="232"/>
      <c r="C57" s="211"/>
      <c r="D57" s="211"/>
      <c r="E57" s="211"/>
      <c r="F57" s="211"/>
      <c r="G57" s="211"/>
      <c r="H57" s="211"/>
      <c r="I57" s="211"/>
      <c r="J57" s="211"/>
      <c r="K57" s="211"/>
      <c r="L57" s="211"/>
      <c r="M57" s="211"/>
      <c r="N57" s="211"/>
      <c r="O57" s="170"/>
      <c r="P57" s="170"/>
      <c r="Q57" s="170"/>
      <c r="R57" s="170"/>
      <c r="S57" s="165"/>
      <c r="T57" s="168"/>
      <c r="U57" s="170"/>
      <c r="V57" s="170"/>
      <c r="W57" s="170"/>
      <c r="X57" s="170"/>
      <c r="Y57" s="170"/>
      <c r="Z57" s="170"/>
      <c r="AA57" s="170"/>
      <c r="AB57" s="170"/>
      <c r="AC57" s="170"/>
      <c r="AD57" s="170"/>
      <c r="AE57" s="170"/>
      <c r="AF57" s="170"/>
      <c r="AG57" s="170"/>
      <c r="AH57" s="165"/>
      <c r="AI57" s="28"/>
    </row>
    <row r="58" spans="1:36" ht="24.75" customHeight="1">
      <c r="A58" s="27"/>
      <c r="B58" s="1678" t="s">
        <v>721</v>
      </c>
      <c r="C58" s="1678"/>
      <c r="D58" s="1678"/>
      <c r="E58" s="1678"/>
      <c r="F58" s="1678"/>
      <c r="G58" s="1678"/>
      <c r="H58" s="1678"/>
      <c r="I58" s="1678"/>
      <c r="J58" s="1678"/>
      <c r="K58" s="1678"/>
      <c r="L58" s="1678"/>
      <c r="M58" s="1678"/>
      <c r="N58" s="1678"/>
      <c r="O58" s="1678"/>
      <c r="P58" s="1678"/>
      <c r="Q58" s="1678"/>
      <c r="R58" s="1678"/>
      <c r="S58" s="1678"/>
      <c r="T58" s="233"/>
      <c r="U58" s="1668" t="s">
        <v>585</v>
      </c>
      <c r="V58" s="1668"/>
      <c r="W58" s="1668"/>
      <c r="X58" s="1668"/>
      <c r="Y58" s="1668"/>
      <c r="Z58" s="1668"/>
      <c r="AA58" s="1668"/>
      <c r="AB58" s="1668"/>
      <c r="AC58" s="1668"/>
      <c r="AD58" s="1668"/>
      <c r="AE58" s="1668"/>
      <c r="AF58" s="1668"/>
      <c r="AG58" s="1668"/>
      <c r="AH58" s="1668"/>
      <c r="AI58" s="28"/>
      <c r="AJ58" s="234"/>
    </row>
    <row r="59" spans="1:36" ht="12" customHeight="1">
      <c r="A59" s="1679" t="s">
        <v>498</v>
      </c>
      <c r="B59" s="1680"/>
      <c r="C59" s="1680"/>
      <c r="D59" s="1680"/>
      <c r="E59" s="1680"/>
      <c r="F59" s="1680"/>
      <c r="G59" s="1680"/>
      <c r="H59" s="1680"/>
      <c r="I59" s="1680"/>
      <c r="J59" s="1680"/>
      <c r="K59" s="1680"/>
      <c r="L59" s="1680"/>
      <c r="M59" s="1680"/>
      <c r="N59" s="1680"/>
      <c r="O59" s="1680"/>
      <c r="P59" s="1680"/>
      <c r="Q59" s="1680"/>
      <c r="R59" s="1680"/>
      <c r="S59" s="1680"/>
      <c r="T59" s="1680"/>
      <c r="U59" s="1680"/>
      <c r="V59" s="1680"/>
      <c r="W59" s="1680"/>
      <c r="X59" s="1680"/>
      <c r="Y59" s="1680"/>
      <c r="Z59" s="1680"/>
      <c r="AA59" s="1680"/>
      <c r="AB59" s="1680"/>
      <c r="AC59" s="1680"/>
      <c r="AD59" s="1680"/>
      <c r="AE59" s="1680"/>
      <c r="AF59" s="1680"/>
      <c r="AG59" s="1680"/>
      <c r="AH59" s="1680"/>
      <c r="AI59" s="237"/>
    </row>
    <row r="60" spans="1:36" ht="26.45" customHeight="1">
      <c r="A60" s="1681" t="s">
        <v>969</v>
      </c>
      <c r="B60" s="1682"/>
      <c r="C60" s="1682"/>
      <c r="D60" s="1682"/>
      <c r="E60" s="1682"/>
      <c r="F60" s="1682"/>
      <c r="G60" s="1682"/>
      <c r="H60" s="1682"/>
      <c r="I60" s="1682"/>
      <c r="J60" s="1682"/>
      <c r="K60" s="1682"/>
      <c r="L60" s="1682"/>
      <c r="M60" s="1682"/>
      <c r="N60" s="1682"/>
      <c r="O60" s="1682"/>
      <c r="P60" s="1682"/>
      <c r="Q60" s="1682"/>
      <c r="R60" s="1682"/>
      <c r="S60" s="1682"/>
      <c r="T60" s="1682"/>
      <c r="U60" s="1682"/>
      <c r="V60" s="1682"/>
      <c r="W60" s="1682"/>
      <c r="X60" s="1682"/>
      <c r="Y60" s="1682"/>
      <c r="Z60" s="1682"/>
      <c r="AA60" s="1682"/>
      <c r="AB60" s="1682"/>
      <c r="AC60" s="1682"/>
      <c r="AD60" s="1682"/>
      <c r="AE60" s="1682"/>
      <c r="AF60" s="1682"/>
      <c r="AG60" s="1682"/>
      <c r="AH60" s="1682"/>
      <c r="AI60" s="1683"/>
    </row>
  </sheetData>
  <sheetProtection algorithmName="SHA-512" hashValue="EXVlDfAo9yC5ICe4MZJF7ZR8BrRjzOoKZNmHDj6I3zACp9nrIDRtD8JSNE0o3DdQ0OPd+kot/mtiy3ZLh5Nq+g==" saltValue="S386EWemhZpVr3JFonI09w==" spinCount="100000" sheet="1" formatCells="0" formatRows="0" insertRows="0" deleteRows="0"/>
  <customSheetViews>
    <customSheetView guid="{A75F8835-BC11-4842-B3E4-C76AE9AA1723}" scale="110" showPageBreaks="1" showGridLines="0" outlineSymbols="0" printArea="1" view="pageBreakPreview" topLeftCell="A49">
      <selection activeCell="A62" sqref="A62:AI62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outlineSymbols="0" zeroValues="0" printArea="1" view="pageLayout" topLeftCell="AK46">
      <selection activeCell="AL22" sqref="AL22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2">
    <mergeCell ref="B36:AH37"/>
    <mergeCell ref="R38:AH38"/>
    <mergeCell ref="B45:AH45"/>
    <mergeCell ref="B47:AH48"/>
    <mergeCell ref="B49:AH49"/>
    <mergeCell ref="C40:R41"/>
    <mergeCell ref="B31:AH34"/>
    <mergeCell ref="B10:AH10"/>
    <mergeCell ref="B12:AH13"/>
    <mergeCell ref="B14:AH14"/>
    <mergeCell ref="B15:Z15"/>
    <mergeCell ref="B16:AH16"/>
    <mergeCell ref="B18:AH19"/>
    <mergeCell ref="B20:AH20"/>
    <mergeCell ref="B21:AH23"/>
    <mergeCell ref="B25:AH26"/>
    <mergeCell ref="B27:AH27"/>
    <mergeCell ref="B29:AH29"/>
    <mergeCell ref="B8:AH9"/>
    <mergeCell ref="A2:W2"/>
    <mergeCell ref="AD2:AH2"/>
    <mergeCell ref="A3:AI3"/>
    <mergeCell ref="A4:AI5"/>
    <mergeCell ref="B6:AH7"/>
    <mergeCell ref="B58:S58"/>
    <mergeCell ref="U58:AH58"/>
    <mergeCell ref="A59:AH59"/>
    <mergeCell ref="A60:AI60"/>
    <mergeCell ref="B43:S43"/>
    <mergeCell ref="U43:AH43"/>
    <mergeCell ref="C56:G56"/>
    <mergeCell ref="B51:AH52"/>
  </mergeCells>
  <dataValidations count="5">
    <dataValidation type="whole" allowBlank="1" showInputMessage="1" showErrorMessage="1" errorTitle="Błąd!" error="W tym polu można wpisać tylko pojedynczą cyfrę - w zakresie od 0 do 9" sqref="R56 Q56 P56 O56 M56 J56">
      <formula1>0</formula1>
      <formula2>9</formula2>
    </dataValidation>
    <dataValidation type="whole" allowBlank="1" showInputMessage="1" showErrorMessage="1" errorTitle="Błąd!" error="W tym polu można wpisać tylko pojedynczą cyfrę - w zakresie od 0 do 3" sqref="I56">
      <formula1>0</formula1>
      <formula2>3</formula2>
    </dataValidation>
    <dataValidation type="whole" allowBlank="1" showInputMessage="1" showErrorMessage="1" errorTitle="Błąd!" error="W tym polu można wpisać tylko pojedynczą cyfrę - w zakresie od 0 do 1" sqref="L56">
      <formula1>0</formula1>
      <formula2>1</formula2>
    </dataValidation>
    <dataValidation allowBlank="1" showInputMessage="1" showErrorMessage="1" promptTitle="Uwaga!" prompt="Do tego pola jest automatycznie &quot;zaciągana&quot; wartość z pola 2. w części B.III formularza._x000a_Dane oczywiście można zmodyfikować lub zastąpić zupełnie innymi." sqref="B25:AH26"/>
    <dataValidation allowBlank="1" showInputMessage="1" showErrorMessage="1" promptTitle="Uwaga!" prompt="Do tego pola jest automatycznie &quot;zaciągana&quot; wartość z &quot;Reprezentujący&quot; w niniejszym załączniku._x000a_Dane oczywiście można zmodyfikować lub zastąpić zupełnie innymi." sqref="B47:AH48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5"/>
  <dimension ref="A1:AJ66"/>
  <sheetViews>
    <sheetView showGridLines="0" showOutlineSymbols="0" view="pageBreakPreview" zoomScale="115" zoomScaleNormal="100" zoomScaleSheetLayoutView="115" workbookViewId="0">
      <selection activeCell="B53" sqref="B53:AH55"/>
    </sheetView>
  </sheetViews>
  <sheetFormatPr defaultColWidth="9.140625" defaultRowHeight="12.75"/>
  <cols>
    <col min="1" max="19" width="2.5703125" style="163" customWidth="1"/>
    <col min="20" max="20" width="3" style="163" customWidth="1"/>
    <col min="21" max="34" width="3.42578125" style="163" customWidth="1"/>
    <col min="35" max="35" width="2.5703125" style="163" customWidth="1"/>
    <col min="36" max="36" width="2.85546875" style="163" customWidth="1"/>
    <col min="37" max="16384" width="9.140625" style="163"/>
  </cols>
  <sheetData>
    <row r="1" spans="1:36" ht="12" customHeight="1">
      <c r="A1" s="26"/>
      <c r="B1" s="336"/>
      <c r="C1" s="336"/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7"/>
      <c r="AJ1" s="238"/>
    </row>
    <row r="2" spans="1:36" ht="15.75" customHeight="1">
      <c r="A2" s="1718"/>
      <c r="B2" s="1719"/>
      <c r="C2" s="1719"/>
      <c r="D2" s="1719"/>
      <c r="E2" s="1719"/>
      <c r="F2" s="1719"/>
      <c r="G2" s="1719"/>
      <c r="H2" s="1719"/>
      <c r="I2" s="1719"/>
      <c r="J2" s="1719"/>
      <c r="K2" s="1719"/>
      <c r="L2" s="1719"/>
      <c r="M2" s="1719"/>
      <c r="N2" s="1719"/>
      <c r="O2" s="1719"/>
      <c r="P2" s="1719"/>
      <c r="Q2" s="1719"/>
      <c r="R2" s="1719"/>
      <c r="S2" s="1719"/>
      <c r="T2" s="1719"/>
      <c r="U2" s="1719"/>
      <c r="V2" s="1719"/>
      <c r="W2" s="1719"/>
      <c r="X2" s="239"/>
      <c r="Y2" s="239"/>
      <c r="Z2" s="239"/>
      <c r="AA2" s="239"/>
      <c r="AB2" s="239"/>
      <c r="AC2" s="239"/>
      <c r="AD2" s="1720" t="s">
        <v>436</v>
      </c>
      <c r="AE2" s="1721"/>
      <c r="AF2" s="1721"/>
      <c r="AG2" s="1721"/>
      <c r="AH2" s="1722"/>
      <c r="AI2" s="334"/>
      <c r="AJ2" s="239"/>
    </row>
    <row r="3" spans="1:36" ht="6.75" customHeight="1">
      <c r="A3" s="1723"/>
      <c r="B3" s="1724"/>
      <c r="C3" s="1724"/>
      <c r="D3" s="1724"/>
      <c r="E3" s="1724"/>
      <c r="F3" s="1724"/>
      <c r="G3" s="1724"/>
      <c r="H3" s="1724"/>
      <c r="I3" s="1724"/>
      <c r="J3" s="1724"/>
      <c r="K3" s="1724"/>
      <c r="L3" s="1724"/>
      <c r="M3" s="1724"/>
      <c r="N3" s="1724"/>
      <c r="O3" s="1724"/>
      <c r="P3" s="1724"/>
      <c r="Q3" s="1724"/>
      <c r="R3" s="1724"/>
      <c r="S3" s="1724"/>
      <c r="T3" s="1724"/>
      <c r="U3" s="1724"/>
      <c r="V3" s="1724"/>
      <c r="W3" s="1724"/>
      <c r="X3" s="1724"/>
      <c r="Y3" s="1724"/>
      <c r="Z3" s="1724"/>
      <c r="AA3" s="1724"/>
      <c r="AB3" s="1724"/>
      <c r="AC3" s="1724"/>
      <c r="AD3" s="1724"/>
      <c r="AE3" s="1724"/>
      <c r="AF3" s="1724"/>
      <c r="AG3" s="1724"/>
      <c r="AH3" s="1724"/>
      <c r="AI3" s="1725"/>
      <c r="AJ3" s="240"/>
    </row>
    <row r="4" spans="1:36" ht="42" customHeight="1">
      <c r="A4" s="1697" t="s">
        <v>811</v>
      </c>
      <c r="B4" s="1726"/>
      <c r="C4" s="1726"/>
      <c r="D4" s="1726"/>
      <c r="E4" s="1726"/>
      <c r="F4" s="1726"/>
      <c r="G4" s="1726"/>
      <c r="H4" s="1726"/>
      <c r="I4" s="1726"/>
      <c r="J4" s="1726"/>
      <c r="K4" s="1726"/>
      <c r="L4" s="1726"/>
      <c r="M4" s="1726"/>
      <c r="N4" s="1726"/>
      <c r="O4" s="1726"/>
      <c r="P4" s="1726"/>
      <c r="Q4" s="1726"/>
      <c r="R4" s="1726"/>
      <c r="S4" s="1726"/>
      <c r="T4" s="1726"/>
      <c r="U4" s="1726"/>
      <c r="V4" s="1726"/>
      <c r="W4" s="1726"/>
      <c r="X4" s="1726"/>
      <c r="Y4" s="1726"/>
      <c r="Z4" s="1726"/>
      <c r="AA4" s="1726"/>
      <c r="AB4" s="1726"/>
      <c r="AC4" s="1726"/>
      <c r="AD4" s="1726"/>
      <c r="AE4" s="1726"/>
      <c r="AF4" s="1726"/>
      <c r="AG4" s="1726"/>
      <c r="AH4" s="1726"/>
      <c r="AI4" s="1727"/>
      <c r="AJ4" s="241"/>
    </row>
    <row r="5" spans="1:36">
      <c r="A5" s="242"/>
      <c r="B5" s="1702" t="s">
        <v>169</v>
      </c>
      <c r="C5" s="1728"/>
      <c r="D5" s="1728"/>
      <c r="E5" s="1728"/>
      <c r="F5" s="1728"/>
      <c r="G5" s="1728"/>
      <c r="H5" s="1728"/>
      <c r="I5" s="1728"/>
      <c r="J5" s="1728"/>
      <c r="K5" s="1728"/>
      <c r="L5" s="1728"/>
      <c r="M5" s="1728"/>
      <c r="N5" s="1728"/>
      <c r="O5" s="1728"/>
      <c r="P5" s="1728"/>
      <c r="Q5" s="1728"/>
      <c r="R5" s="1728"/>
      <c r="S5" s="1728"/>
      <c r="T5" s="1728"/>
      <c r="U5" s="1728"/>
      <c r="V5" s="1728"/>
      <c r="W5" s="1728"/>
      <c r="X5" s="1728"/>
      <c r="Y5" s="1728"/>
      <c r="Z5" s="1728"/>
      <c r="AA5" s="1728"/>
      <c r="AB5" s="1728"/>
      <c r="AC5" s="1728"/>
      <c r="AD5" s="1728"/>
      <c r="AE5" s="1728"/>
      <c r="AF5" s="1728"/>
      <c r="AG5" s="1728"/>
      <c r="AH5" s="1728"/>
      <c r="AI5" s="334"/>
    </row>
    <row r="6" spans="1:36" ht="6" customHeight="1">
      <c r="A6" s="242"/>
      <c r="B6" s="341"/>
      <c r="C6" s="341"/>
      <c r="D6" s="341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  <c r="V6" s="341"/>
      <c r="W6" s="341"/>
      <c r="X6" s="341"/>
      <c r="Y6" s="341"/>
      <c r="Z6" s="341"/>
      <c r="AA6" s="341"/>
      <c r="AB6" s="341"/>
      <c r="AC6" s="341"/>
      <c r="AD6" s="341"/>
      <c r="AE6" s="341"/>
      <c r="AF6" s="341"/>
      <c r="AG6" s="341"/>
      <c r="AH6" s="341"/>
      <c r="AI6" s="334"/>
    </row>
    <row r="7" spans="1:36" ht="11.25" customHeight="1">
      <c r="A7" s="243"/>
      <c r="B7" s="1686"/>
      <c r="C7" s="1687"/>
      <c r="D7" s="1687"/>
      <c r="E7" s="1687"/>
      <c r="F7" s="1687"/>
      <c r="G7" s="1687"/>
      <c r="H7" s="1687"/>
      <c r="I7" s="1687"/>
      <c r="J7" s="1687"/>
      <c r="K7" s="1687"/>
      <c r="L7" s="1687"/>
      <c r="M7" s="1687"/>
      <c r="N7" s="1687"/>
      <c r="O7" s="1687"/>
      <c r="P7" s="1687"/>
      <c r="Q7" s="1687"/>
      <c r="R7" s="1687"/>
      <c r="S7" s="1687"/>
      <c r="T7" s="1687"/>
      <c r="U7" s="1687"/>
      <c r="V7" s="1687"/>
      <c r="W7" s="1687"/>
      <c r="X7" s="1687"/>
      <c r="Y7" s="1687"/>
      <c r="Z7" s="1687"/>
      <c r="AA7" s="1687"/>
      <c r="AB7" s="1687"/>
      <c r="AC7" s="1687"/>
      <c r="AD7" s="1687"/>
      <c r="AE7" s="1687"/>
      <c r="AF7" s="1687"/>
      <c r="AG7" s="1687"/>
      <c r="AH7" s="1688"/>
      <c r="AI7" s="334"/>
    </row>
    <row r="8" spans="1:36" ht="11.25" customHeight="1">
      <c r="A8" s="243"/>
      <c r="B8" s="1729"/>
      <c r="C8" s="1730"/>
      <c r="D8" s="1730"/>
      <c r="E8" s="1730"/>
      <c r="F8" s="1730"/>
      <c r="G8" s="1730"/>
      <c r="H8" s="1730"/>
      <c r="I8" s="1730"/>
      <c r="J8" s="1730"/>
      <c r="K8" s="1730"/>
      <c r="L8" s="1730"/>
      <c r="M8" s="1730"/>
      <c r="N8" s="1730"/>
      <c r="O8" s="1730"/>
      <c r="P8" s="1730"/>
      <c r="Q8" s="1730"/>
      <c r="R8" s="1730"/>
      <c r="S8" s="1730"/>
      <c r="T8" s="1730"/>
      <c r="U8" s="1730"/>
      <c r="V8" s="1730"/>
      <c r="W8" s="1730"/>
      <c r="X8" s="1730"/>
      <c r="Y8" s="1730"/>
      <c r="Z8" s="1730"/>
      <c r="AA8" s="1730"/>
      <c r="AB8" s="1730"/>
      <c r="AC8" s="1730"/>
      <c r="AD8" s="1730"/>
      <c r="AE8" s="1730"/>
      <c r="AF8" s="1730"/>
      <c r="AG8" s="1730"/>
      <c r="AH8" s="1731"/>
      <c r="AI8" s="334"/>
    </row>
    <row r="9" spans="1:36" ht="11.25" customHeight="1">
      <c r="A9" s="90"/>
      <c r="B9" s="1729"/>
      <c r="C9" s="1730"/>
      <c r="D9" s="1730"/>
      <c r="E9" s="1730"/>
      <c r="F9" s="1730"/>
      <c r="G9" s="1730"/>
      <c r="H9" s="1730"/>
      <c r="I9" s="1730"/>
      <c r="J9" s="1730"/>
      <c r="K9" s="1730"/>
      <c r="L9" s="1730"/>
      <c r="M9" s="1730"/>
      <c r="N9" s="1730"/>
      <c r="O9" s="1730"/>
      <c r="P9" s="1730"/>
      <c r="Q9" s="1730"/>
      <c r="R9" s="1730"/>
      <c r="S9" s="1730"/>
      <c r="T9" s="1730"/>
      <c r="U9" s="1730"/>
      <c r="V9" s="1730"/>
      <c r="W9" s="1730"/>
      <c r="X9" s="1730"/>
      <c r="Y9" s="1730"/>
      <c r="Z9" s="1730"/>
      <c r="AA9" s="1730"/>
      <c r="AB9" s="1730"/>
      <c r="AC9" s="1730"/>
      <c r="AD9" s="1730"/>
      <c r="AE9" s="1730"/>
      <c r="AF9" s="1730"/>
      <c r="AG9" s="1730"/>
      <c r="AH9" s="1731"/>
      <c r="AI9" s="334"/>
    </row>
    <row r="10" spans="1:36" ht="11.25" customHeight="1">
      <c r="A10" s="90"/>
      <c r="B10" s="971"/>
      <c r="C10" s="972"/>
      <c r="D10" s="972"/>
      <c r="E10" s="972"/>
      <c r="F10" s="972"/>
      <c r="G10" s="972"/>
      <c r="H10" s="972"/>
      <c r="I10" s="972"/>
      <c r="J10" s="972"/>
      <c r="K10" s="972"/>
      <c r="L10" s="972"/>
      <c r="M10" s="972"/>
      <c r="N10" s="972"/>
      <c r="O10" s="972"/>
      <c r="P10" s="972"/>
      <c r="Q10" s="972"/>
      <c r="R10" s="972"/>
      <c r="S10" s="972"/>
      <c r="T10" s="972"/>
      <c r="U10" s="972"/>
      <c r="V10" s="972"/>
      <c r="W10" s="972"/>
      <c r="X10" s="972"/>
      <c r="Y10" s="972"/>
      <c r="Z10" s="972"/>
      <c r="AA10" s="972"/>
      <c r="AB10" s="972"/>
      <c r="AC10" s="972"/>
      <c r="AD10" s="972"/>
      <c r="AE10" s="972"/>
      <c r="AF10" s="972"/>
      <c r="AG10" s="972"/>
      <c r="AH10" s="973"/>
      <c r="AI10" s="334"/>
    </row>
    <row r="11" spans="1:36" ht="13.5">
      <c r="A11" s="90"/>
      <c r="B11" s="1704" t="s">
        <v>513</v>
      </c>
      <c r="C11" s="1705"/>
      <c r="D11" s="1705"/>
      <c r="E11" s="1705"/>
      <c r="F11" s="1705"/>
      <c r="G11" s="1705"/>
      <c r="H11" s="1705"/>
      <c r="I11" s="1705"/>
      <c r="J11" s="1705"/>
      <c r="K11" s="1705"/>
      <c r="L11" s="1705"/>
      <c r="M11" s="1705"/>
      <c r="N11" s="1705"/>
      <c r="O11" s="1705"/>
      <c r="P11" s="1705"/>
      <c r="Q11" s="1705"/>
      <c r="R11" s="1705"/>
      <c r="S11" s="1705"/>
      <c r="T11" s="1705"/>
      <c r="U11" s="1705"/>
      <c r="V11" s="1705"/>
      <c r="W11" s="1705"/>
      <c r="X11" s="1705"/>
      <c r="Y11" s="1705"/>
      <c r="Z11" s="1705"/>
      <c r="AA11" s="1705"/>
      <c r="AB11" s="1705"/>
      <c r="AC11" s="1705"/>
      <c r="AD11" s="1705"/>
      <c r="AE11" s="1705"/>
      <c r="AF11" s="1705"/>
      <c r="AG11" s="1705"/>
      <c r="AH11" s="1705"/>
      <c r="AI11" s="334"/>
    </row>
    <row r="12" spans="1:36" ht="6" customHeight="1">
      <c r="A12" s="242"/>
      <c r="B12" s="341"/>
      <c r="C12" s="341"/>
      <c r="D12" s="341"/>
      <c r="E12" s="341"/>
      <c r="F12" s="341"/>
      <c r="G12" s="341"/>
      <c r="H12" s="341"/>
      <c r="I12" s="341"/>
      <c r="J12" s="341"/>
      <c r="K12" s="341"/>
      <c r="L12" s="341"/>
      <c r="M12" s="341"/>
      <c r="N12" s="341"/>
      <c r="O12" s="341"/>
      <c r="P12" s="341"/>
      <c r="Q12" s="341"/>
      <c r="R12" s="341"/>
      <c r="S12" s="341"/>
      <c r="T12" s="341"/>
      <c r="U12" s="341"/>
      <c r="V12" s="341"/>
      <c r="W12" s="341"/>
      <c r="X12" s="341"/>
      <c r="Y12" s="341"/>
      <c r="Z12" s="341"/>
      <c r="AA12" s="341"/>
      <c r="AB12" s="341"/>
      <c r="AC12" s="341"/>
      <c r="AD12" s="341"/>
      <c r="AE12" s="341"/>
      <c r="AF12" s="341"/>
      <c r="AG12" s="341"/>
      <c r="AH12" s="341"/>
      <c r="AI12" s="334"/>
    </row>
    <row r="13" spans="1:36" ht="11.25" customHeight="1">
      <c r="A13" s="242"/>
      <c r="B13" s="1686"/>
      <c r="C13" s="1687"/>
      <c r="D13" s="1687"/>
      <c r="E13" s="1687"/>
      <c r="F13" s="1687"/>
      <c r="G13" s="1687"/>
      <c r="H13" s="1687"/>
      <c r="I13" s="1687"/>
      <c r="J13" s="1687"/>
      <c r="K13" s="1687"/>
      <c r="L13" s="1687"/>
      <c r="M13" s="1687"/>
      <c r="N13" s="1687"/>
      <c r="O13" s="1687"/>
      <c r="P13" s="1687"/>
      <c r="Q13" s="1687"/>
      <c r="R13" s="1687"/>
      <c r="S13" s="1687"/>
      <c r="T13" s="1687"/>
      <c r="U13" s="1687"/>
      <c r="V13" s="1687"/>
      <c r="W13" s="1687"/>
      <c r="X13" s="1687"/>
      <c r="Y13" s="1687"/>
      <c r="Z13" s="1687"/>
      <c r="AA13" s="1687"/>
      <c r="AB13" s="1687"/>
      <c r="AC13" s="1687"/>
      <c r="AD13" s="1687"/>
      <c r="AE13" s="1687"/>
      <c r="AF13" s="1687"/>
      <c r="AG13" s="1687"/>
      <c r="AH13" s="1688"/>
      <c r="AI13" s="91"/>
    </row>
    <row r="14" spans="1:36" ht="11.25" customHeight="1">
      <c r="A14" s="242"/>
      <c r="B14" s="1729"/>
      <c r="C14" s="1730"/>
      <c r="D14" s="1730"/>
      <c r="E14" s="1730"/>
      <c r="F14" s="1730"/>
      <c r="G14" s="1730"/>
      <c r="H14" s="1730"/>
      <c r="I14" s="1730"/>
      <c r="J14" s="1730"/>
      <c r="K14" s="1730"/>
      <c r="L14" s="1730"/>
      <c r="M14" s="1730"/>
      <c r="N14" s="1730"/>
      <c r="O14" s="1730"/>
      <c r="P14" s="1730"/>
      <c r="Q14" s="1730"/>
      <c r="R14" s="1730"/>
      <c r="S14" s="1730"/>
      <c r="T14" s="1730"/>
      <c r="U14" s="1730"/>
      <c r="V14" s="1730"/>
      <c r="W14" s="1730"/>
      <c r="X14" s="1730"/>
      <c r="Y14" s="1730"/>
      <c r="Z14" s="1730"/>
      <c r="AA14" s="1730"/>
      <c r="AB14" s="1730"/>
      <c r="AC14" s="1730"/>
      <c r="AD14" s="1730"/>
      <c r="AE14" s="1730"/>
      <c r="AF14" s="1730"/>
      <c r="AG14" s="1730"/>
      <c r="AH14" s="1731"/>
      <c r="AI14" s="91"/>
    </row>
    <row r="15" spans="1:36" ht="11.25" customHeight="1">
      <c r="A15" s="242"/>
      <c r="B15" s="1729"/>
      <c r="C15" s="1730"/>
      <c r="D15" s="1730"/>
      <c r="E15" s="1730"/>
      <c r="F15" s="1730"/>
      <c r="G15" s="1730"/>
      <c r="H15" s="1730"/>
      <c r="I15" s="1730"/>
      <c r="J15" s="1730"/>
      <c r="K15" s="1730"/>
      <c r="L15" s="1730"/>
      <c r="M15" s="1730"/>
      <c r="N15" s="1730"/>
      <c r="O15" s="1730"/>
      <c r="P15" s="1730"/>
      <c r="Q15" s="1730"/>
      <c r="R15" s="1730"/>
      <c r="S15" s="1730"/>
      <c r="T15" s="1730"/>
      <c r="U15" s="1730"/>
      <c r="V15" s="1730"/>
      <c r="W15" s="1730"/>
      <c r="X15" s="1730"/>
      <c r="Y15" s="1730"/>
      <c r="Z15" s="1730"/>
      <c r="AA15" s="1730"/>
      <c r="AB15" s="1730"/>
      <c r="AC15" s="1730"/>
      <c r="AD15" s="1730"/>
      <c r="AE15" s="1730"/>
      <c r="AF15" s="1730"/>
      <c r="AG15" s="1730"/>
      <c r="AH15" s="1731"/>
      <c r="AI15" s="91"/>
    </row>
    <row r="16" spans="1:36" ht="11.25" customHeight="1">
      <c r="A16" s="242"/>
      <c r="B16" s="971"/>
      <c r="C16" s="972"/>
      <c r="D16" s="972"/>
      <c r="E16" s="972"/>
      <c r="F16" s="972"/>
      <c r="G16" s="972"/>
      <c r="H16" s="972"/>
      <c r="I16" s="972"/>
      <c r="J16" s="972"/>
      <c r="K16" s="972"/>
      <c r="L16" s="972"/>
      <c r="M16" s="972"/>
      <c r="N16" s="972"/>
      <c r="O16" s="972"/>
      <c r="P16" s="972"/>
      <c r="Q16" s="972"/>
      <c r="R16" s="972"/>
      <c r="S16" s="972"/>
      <c r="T16" s="972"/>
      <c r="U16" s="972"/>
      <c r="V16" s="972"/>
      <c r="W16" s="972"/>
      <c r="X16" s="972"/>
      <c r="Y16" s="972"/>
      <c r="Z16" s="972"/>
      <c r="AA16" s="972"/>
      <c r="AB16" s="972"/>
      <c r="AC16" s="972"/>
      <c r="AD16" s="972"/>
      <c r="AE16" s="972"/>
      <c r="AF16" s="972"/>
      <c r="AG16" s="972"/>
      <c r="AH16" s="973"/>
      <c r="AI16" s="91"/>
    </row>
    <row r="17" spans="1:35" ht="13.5">
      <c r="A17" s="228"/>
      <c r="B17" s="1705" t="s">
        <v>514</v>
      </c>
      <c r="C17" s="1705"/>
      <c r="D17" s="1705"/>
      <c r="E17" s="1705"/>
      <c r="F17" s="1705"/>
      <c r="G17" s="1705"/>
      <c r="H17" s="1705"/>
      <c r="I17" s="1705"/>
      <c r="J17" s="1705"/>
      <c r="K17" s="1705"/>
      <c r="L17" s="1705"/>
      <c r="M17" s="1705"/>
      <c r="N17" s="1705"/>
      <c r="O17" s="1705"/>
      <c r="P17" s="1705"/>
      <c r="Q17" s="1705"/>
      <c r="R17" s="1705"/>
      <c r="S17" s="1705"/>
      <c r="T17" s="1705"/>
      <c r="U17" s="1705"/>
      <c r="V17" s="1705"/>
      <c r="W17" s="1705"/>
      <c r="X17" s="1705"/>
      <c r="Y17" s="1705"/>
      <c r="Z17" s="1705"/>
      <c r="AA17" s="1705"/>
      <c r="AB17" s="1705"/>
      <c r="AC17" s="1705"/>
      <c r="AD17" s="1705"/>
      <c r="AE17" s="1705"/>
      <c r="AF17" s="1705"/>
      <c r="AG17" s="1705"/>
      <c r="AH17" s="1705"/>
      <c r="AI17" s="91"/>
    </row>
    <row r="18" spans="1:35" ht="6" customHeight="1">
      <c r="A18" s="242"/>
      <c r="B18" s="1706"/>
      <c r="C18" s="1706"/>
      <c r="D18" s="1706"/>
      <c r="E18" s="1706"/>
      <c r="F18" s="1706"/>
      <c r="G18" s="1706"/>
      <c r="H18" s="1706"/>
      <c r="I18" s="1706"/>
      <c r="J18" s="1706"/>
      <c r="K18" s="1706"/>
      <c r="L18" s="1706"/>
      <c r="M18" s="1706"/>
      <c r="N18" s="1706"/>
      <c r="O18" s="1706"/>
      <c r="P18" s="1706"/>
      <c r="Q18" s="1706"/>
      <c r="R18" s="1706"/>
      <c r="S18" s="1706"/>
      <c r="T18" s="1706"/>
      <c r="U18" s="1706"/>
      <c r="V18" s="1706"/>
      <c r="W18" s="1706"/>
      <c r="X18" s="1706"/>
      <c r="Y18" s="1706"/>
      <c r="Z18" s="1706"/>
      <c r="AA18" s="229"/>
      <c r="AB18" s="229"/>
      <c r="AC18" s="229"/>
      <c r="AD18" s="229"/>
      <c r="AE18" s="229"/>
      <c r="AF18" s="229"/>
      <c r="AG18" s="229"/>
      <c r="AH18" s="229"/>
      <c r="AI18" s="91"/>
    </row>
    <row r="19" spans="1:35">
      <c r="A19" s="242"/>
      <c r="B19" s="1707" t="s">
        <v>170</v>
      </c>
      <c r="C19" s="1707"/>
      <c r="D19" s="1707"/>
      <c r="E19" s="1707"/>
      <c r="F19" s="1707"/>
      <c r="G19" s="1707"/>
      <c r="H19" s="1707"/>
      <c r="I19" s="1707"/>
      <c r="J19" s="1707"/>
      <c r="K19" s="1707"/>
      <c r="L19" s="1707"/>
      <c r="M19" s="1707"/>
      <c r="N19" s="1707"/>
      <c r="O19" s="1707"/>
      <c r="P19" s="1707"/>
      <c r="Q19" s="1707"/>
      <c r="R19" s="1707"/>
      <c r="S19" s="1707"/>
      <c r="T19" s="1707"/>
      <c r="U19" s="1707"/>
      <c r="V19" s="1707"/>
      <c r="W19" s="1707"/>
      <c r="X19" s="1707"/>
      <c r="Y19" s="1707"/>
      <c r="Z19" s="1707"/>
      <c r="AA19" s="1707"/>
      <c r="AB19" s="1707"/>
      <c r="AC19" s="1707"/>
      <c r="AD19" s="1707"/>
      <c r="AE19" s="1707"/>
      <c r="AF19" s="1707"/>
      <c r="AG19" s="1707"/>
      <c r="AH19" s="1707"/>
      <c r="AI19" s="91"/>
    </row>
    <row r="20" spans="1:35" ht="6" customHeight="1">
      <c r="A20" s="242"/>
      <c r="B20" s="340"/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340"/>
      <c r="Y20" s="340"/>
      <c r="Z20" s="340"/>
      <c r="AA20" s="229"/>
      <c r="AB20" s="229"/>
      <c r="AC20" s="229"/>
      <c r="AD20" s="229"/>
      <c r="AE20" s="229"/>
      <c r="AF20" s="229"/>
      <c r="AG20" s="229"/>
      <c r="AH20" s="229"/>
      <c r="AI20" s="91"/>
    </row>
    <row r="21" spans="1:35" ht="11.25" customHeight="1">
      <c r="A21" s="242"/>
      <c r="B21" s="1686" t="str">
        <f>IF(Zal_B_VII_B111!B18="","",Zal_B_VII_B111!B18)</f>
        <v/>
      </c>
      <c r="C21" s="1687"/>
      <c r="D21" s="1687"/>
      <c r="E21" s="1687"/>
      <c r="F21" s="1687"/>
      <c r="G21" s="1687"/>
      <c r="H21" s="1687"/>
      <c r="I21" s="1687"/>
      <c r="J21" s="1687"/>
      <c r="K21" s="1687"/>
      <c r="L21" s="1687"/>
      <c r="M21" s="1687"/>
      <c r="N21" s="1687"/>
      <c r="O21" s="1687"/>
      <c r="P21" s="1687"/>
      <c r="Q21" s="1687"/>
      <c r="R21" s="1687"/>
      <c r="S21" s="1687"/>
      <c r="T21" s="1687"/>
      <c r="U21" s="1687"/>
      <c r="V21" s="1687"/>
      <c r="W21" s="1687"/>
      <c r="X21" s="1687"/>
      <c r="Y21" s="1687"/>
      <c r="Z21" s="1687"/>
      <c r="AA21" s="1687"/>
      <c r="AB21" s="1687"/>
      <c r="AC21" s="1687"/>
      <c r="AD21" s="1687"/>
      <c r="AE21" s="1687"/>
      <c r="AF21" s="1687"/>
      <c r="AG21" s="1687"/>
      <c r="AH21" s="1688"/>
      <c r="AI21" s="91"/>
    </row>
    <row r="22" spans="1:35" ht="11.25" customHeight="1">
      <c r="A22" s="242"/>
      <c r="B22" s="1729"/>
      <c r="C22" s="1730"/>
      <c r="D22" s="1730"/>
      <c r="E22" s="1730"/>
      <c r="F22" s="1730"/>
      <c r="G22" s="1730"/>
      <c r="H22" s="1730"/>
      <c r="I22" s="1730"/>
      <c r="J22" s="1730"/>
      <c r="K22" s="1730"/>
      <c r="L22" s="1730"/>
      <c r="M22" s="1730"/>
      <c r="N22" s="1730"/>
      <c r="O22" s="1730"/>
      <c r="P22" s="1730"/>
      <c r="Q22" s="1730"/>
      <c r="R22" s="1730"/>
      <c r="S22" s="1730"/>
      <c r="T22" s="1730"/>
      <c r="U22" s="1730"/>
      <c r="V22" s="1730"/>
      <c r="W22" s="1730"/>
      <c r="X22" s="1730"/>
      <c r="Y22" s="1730"/>
      <c r="Z22" s="1730"/>
      <c r="AA22" s="1730"/>
      <c r="AB22" s="1730"/>
      <c r="AC22" s="1730"/>
      <c r="AD22" s="1730"/>
      <c r="AE22" s="1730"/>
      <c r="AF22" s="1730"/>
      <c r="AG22" s="1730"/>
      <c r="AH22" s="1731"/>
      <c r="AI22" s="91"/>
    </row>
    <row r="23" spans="1:35" ht="11.25" customHeight="1">
      <c r="A23" s="242"/>
      <c r="B23" s="971"/>
      <c r="C23" s="972"/>
      <c r="D23" s="972"/>
      <c r="E23" s="972"/>
      <c r="F23" s="972"/>
      <c r="G23" s="972"/>
      <c r="H23" s="972"/>
      <c r="I23" s="972"/>
      <c r="J23" s="972"/>
      <c r="K23" s="972"/>
      <c r="L23" s="972"/>
      <c r="M23" s="972"/>
      <c r="N23" s="972"/>
      <c r="O23" s="972"/>
      <c r="P23" s="972"/>
      <c r="Q23" s="972"/>
      <c r="R23" s="972"/>
      <c r="S23" s="972"/>
      <c r="T23" s="972"/>
      <c r="U23" s="972"/>
      <c r="V23" s="972"/>
      <c r="W23" s="972"/>
      <c r="X23" s="972"/>
      <c r="Y23" s="972"/>
      <c r="Z23" s="972"/>
      <c r="AA23" s="972"/>
      <c r="AB23" s="972"/>
      <c r="AC23" s="972"/>
      <c r="AD23" s="972"/>
      <c r="AE23" s="972"/>
      <c r="AF23" s="972"/>
      <c r="AG23" s="972"/>
      <c r="AH23" s="973"/>
      <c r="AI23" s="91"/>
    </row>
    <row r="24" spans="1:35">
      <c r="A24" s="242"/>
      <c r="B24" s="1708" t="s">
        <v>447</v>
      </c>
      <c r="C24" s="1708"/>
      <c r="D24" s="1708"/>
      <c r="E24" s="1708"/>
      <c r="F24" s="1708"/>
      <c r="G24" s="1708"/>
      <c r="H24" s="1708"/>
      <c r="I24" s="1708"/>
      <c r="J24" s="1708"/>
      <c r="K24" s="1708"/>
      <c r="L24" s="1708"/>
      <c r="M24" s="1708"/>
      <c r="N24" s="1708"/>
      <c r="O24" s="1708"/>
      <c r="P24" s="1708"/>
      <c r="Q24" s="1708"/>
      <c r="R24" s="1708"/>
      <c r="S24" s="1708"/>
      <c r="T24" s="1708"/>
      <c r="U24" s="1708"/>
      <c r="V24" s="1708"/>
      <c r="W24" s="1708"/>
      <c r="X24" s="1708"/>
      <c r="Y24" s="1708"/>
      <c r="Z24" s="1708"/>
      <c r="AA24" s="1708"/>
      <c r="AB24" s="1708"/>
      <c r="AC24" s="1708"/>
      <c r="AD24" s="1708"/>
      <c r="AE24" s="1708"/>
      <c r="AF24" s="1708"/>
      <c r="AG24" s="1708"/>
      <c r="AH24" s="1708"/>
      <c r="AI24" s="91"/>
    </row>
    <row r="25" spans="1:35" ht="6" customHeight="1">
      <c r="A25" s="242"/>
      <c r="B25" s="339"/>
      <c r="C25" s="339"/>
      <c r="D25" s="339"/>
      <c r="E25" s="339"/>
      <c r="F25" s="339"/>
      <c r="G25" s="339"/>
      <c r="H25" s="339"/>
      <c r="I25" s="339"/>
      <c r="J25" s="339"/>
      <c r="K25" s="339"/>
      <c r="L25" s="339"/>
      <c r="M25" s="339"/>
      <c r="N25" s="339"/>
      <c r="O25" s="339"/>
      <c r="P25" s="339"/>
      <c r="Q25" s="339"/>
      <c r="R25" s="339"/>
      <c r="S25" s="339"/>
      <c r="T25" s="339"/>
      <c r="U25" s="339"/>
      <c r="V25" s="339"/>
      <c r="W25" s="339"/>
      <c r="X25" s="339"/>
      <c r="Y25" s="339"/>
      <c r="Z25" s="339"/>
      <c r="AA25" s="339"/>
      <c r="AB25" s="339"/>
      <c r="AC25" s="339"/>
      <c r="AD25" s="339"/>
      <c r="AE25" s="339"/>
      <c r="AF25" s="339"/>
      <c r="AG25" s="339"/>
      <c r="AH25" s="339"/>
      <c r="AI25" s="91"/>
    </row>
    <row r="26" spans="1:35" ht="17.25" customHeight="1">
      <c r="A26" s="90"/>
      <c r="B26" s="1624" t="s">
        <v>500</v>
      </c>
      <c r="C26" s="1732"/>
      <c r="D26" s="1732"/>
      <c r="E26" s="1732"/>
      <c r="F26" s="1732"/>
      <c r="G26" s="1732"/>
      <c r="H26" s="1732"/>
      <c r="I26" s="1732"/>
      <c r="J26" s="1732"/>
      <c r="K26" s="1732"/>
      <c r="L26" s="1732"/>
      <c r="M26" s="1732"/>
      <c r="N26" s="1732"/>
      <c r="O26" s="1732"/>
      <c r="P26" s="1732"/>
      <c r="Q26" s="1732"/>
      <c r="R26" s="1732"/>
      <c r="S26" s="1732"/>
      <c r="T26" s="1732"/>
      <c r="U26" s="1732"/>
      <c r="V26" s="1732"/>
      <c r="W26" s="1732"/>
      <c r="X26" s="1732"/>
      <c r="Y26" s="1732"/>
      <c r="Z26" s="1732"/>
      <c r="AA26" s="1732"/>
      <c r="AB26" s="1732"/>
      <c r="AC26" s="1732"/>
      <c r="AD26" s="1732"/>
      <c r="AE26" s="1732"/>
      <c r="AF26" s="1732"/>
      <c r="AG26" s="1732"/>
      <c r="AH26" s="1732"/>
      <c r="AI26" s="91"/>
    </row>
    <row r="27" spans="1:35" ht="22.5" customHeight="1">
      <c r="A27" s="90"/>
      <c r="B27" s="1732"/>
      <c r="C27" s="1732"/>
      <c r="D27" s="1732"/>
      <c r="E27" s="1732"/>
      <c r="F27" s="1732"/>
      <c r="G27" s="1732"/>
      <c r="H27" s="1732"/>
      <c r="I27" s="1732"/>
      <c r="J27" s="1732"/>
      <c r="K27" s="1732"/>
      <c r="L27" s="1732"/>
      <c r="M27" s="1732"/>
      <c r="N27" s="1732"/>
      <c r="O27" s="1732"/>
      <c r="P27" s="1732"/>
      <c r="Q27" s="1732"/>
      <c r="R27" s="1732"/>
      <c r="S27" s="1732"/>
      <c r="T27" s="1732"/>
      <c r="U27" s="1732"/>
      <c r="V27" s="1732"/>
      <c r="W27" s="1732"/>
      <c r="X27" s="1732"/>
      <c r="Y27" s="1732"/>
      <c r="Z27" s="1732"/>
      <c r="AA27" s="1732"/>
      <c r="AB27" s="1732"/>
      <c r="AC27" s="1732"/>
      <c r="AD27" s="1732"/>
      <c r="AE27" s="1732"/>
      <c r="AF27" s="1732"/>
      <c r="AG27" s="1732"/>
      <c r="AH27" s="1732"/>
      <c r="AI27" s="91"/>
    </row>
    <row r="28" spans="1:35">
      <c r="A28" s="90"/>
      <c r="B28" s="1732"/>
      <c r="C28" s="1732"/>
      <c r="D28" s="1732"/>
      <c r="E28" s="1732"/>
      <c r="F28" s="1732"/>
      <c r="G28" s="1732"/>
      <c r="H28" s="1732"/>
      <c r="I28" s="1732"/>
      <c r="J28" s="1732"/>
      <c r="K28" s="1732"/>
      <c r="L28" s="1732"/>
      <c r="M28" s="1732"/>
      <c r="N28" s="1732"/>
      <c r="O28" s="1732"/>
      <c r="P28" s="1732"/>
      <c r="Q28" s="1732"/>
      <c r="R28" s="1732"/>
      <c r="S28" s="1732"/>
      <c r="T28" s="1732"/>
      <c r="U28" s="1732"/>
      <c r="V28" s="1732"/>
      <c r="W28" s="1732"/>
      <c r="X28" s="1732"/>
      <c r="Y28" s="1732"/>
      <c r="Z28" s="1732"/>
      <c r="AA28" s="1732"/>
      <c r="AB28" s="1732"/>
      <c r="AC28" s="1732"/>
      <c r="AD28" s="1732"/>
      <c r="AE28" s="1732"/>
      <c r="AF28" s="1732"/>
      <c r="AG28" s="1732"/>
      <c r="AH28" s="1732"/>
      <c r="AI28" s="91"/>
    </row>
    <row r="29" spans="1:35" ht="6" customHeight="1">
      <c r="A29" s="242"/>
      <c r="B29" s="339"/>
      <c r="C29" s="339"/>
      <c r="D29" s="339"/>
      <c r="E29" s="339"/>
      <c r="F29" s="339"/>
      <c r="G29" s="339"/>
      <c r="H29" s="339"/>
      <c r="I29" s="339"/>
      <c r="J29" s="339"/>
      <c r="K29" s="339"/>
      <c r="L29" s="339"/>
      <c r="M29" s="339"/>
      <c r="N29" s="339"/>
      <c r="O29" s="339"/>
      <c r="P29" s="339"/>
      <c r="Q29" s="339"/>
      <c r="R29" s="339"/>
      <c r="S29" s="339"/>
      <c r="T29" s="339"/>
      <c r="U29" s="339"/>
      <c r="V29" s="339"/>
      <c r="W29" s="339"/>
      <c r="X29" s="339"/>
      <c r="Y29" s="339"/>
      <c r="Z29" s="339"/>
      <c r="AA29" s="339"/>
      <c r="AB29" s="339"/>
      <c r="AC29" s="339"/>
      <c r="AD29" s="339"/>
      <c r="AE29" s="339"/>
      <c r="AF29" s="339"/>
      <c r="AG29" s="339"/>
      <c r="AH29" s="339"/>
      <c r="AI29" s="91"/>
    </row>
    <row r="30" spans="1:35" ht="10.5" customHeight="1">
      <c r="A30" s="242"/>
      <c r="B30" s="1710" t="str">
        <f>IF(B_III_tyt_oper="","",B_III_tyt_oper)</f>
        <v/>
      </c>
      <c r="C30" s="1711"/>
      <c r="D30" s="1711"/>
      <c r="E30" s="1711"/>
      <c r="F30" s="1711"/>
      <c r="G30" s="1711"/>
      <c r="H30" s="1711"/>
      <c r="I30" s="1711"/>
      <c r="J30" s="1711"/>
      <c r="K30" s="1711"/>
      <c r="L30" s="1711"/>
      <c r="M30" s="1711"/>
      <c r="N30" s="1711"/>
      <c r="O30" s="1711"/>
      <c r="P30" s="1711"/>
      <c r="Q30" s="1711"/>
      <c r="R30" s="1711"/>
      <c r="S30" s="1711"/>
      <c r="T30" s="1711"/>
      <c r="U30" s="1711"/>
      <c r="V30" s="1711"/>
      <c r="W30" s="1711"/>
      <c r="X30" s="1711"/>
      <c r="Y30" s="1711"/>
      <c r="Z30" s="1711"/>
      <c r="AA30" s="1711"/>
      <c r="AB30" s="1711"/>
      <c r="AC30" s="1711"/>
      <c r="AD30" s="1711"/>
      <c r="AE30" s="1711"/>
      <c r="AF30" s="1711"/>
      <c r="AG30" s="1711"/>
      <c r="AH30" s="1712"/>
      <c r="AI30" s="91"/>
    </row>
    <row r="31" spans="1:35" ht="10.5" customHeight="1">
      <c r="A31" s="242"/>
      <c r="B31" s="1733"/>
      <c r="C31" s="1734"/>
      <c r="D31" s="1734"/>
      <c r="E31" s="1734"/>
      <c r="F31" s="1734"/>
      <c r="G31" s="1734"/>
      <c r="H31" s="1734"/>
      <c r="I31" s="1734"/>
      <c r="J31" s="1734"/>
      <c r="K31" s="1734"/>
      <c r="L31" s="1734"/>
      <c r="M31" s="1734"/>
      <c r="N31" s="1734"/>
      <c r="O31" s="1734"/>
      <c r="P31" s="1734"/>
      <c r="Q31" s="1734"/>
      <c r="R31" s="1734"/>
      <c r="S31" s="1734"/>
      <c r="T31" s="1734"/>
      <c r="U31" s="1734"/>
      <c r="V31" s="1734"/>
      <c r="W31" s="1734"/>
      <c r="X31" s="1734"/>
      <c r="Y31" s="1734"/>
      <c r="Z31" s="1734"/>
      <c r="AA31" s="1734"/>
      <c r="AB31" s="1734"/>
      <c r="AC31" s="1734"/>
      <c r="AD31" s="1734"/>
      <c r="AE31" s="1734"/>
      <c r="AF31" s="1734"/>
      <c r="AG31" s="1734"/>
      <c r="AH31" s="1735"/>
      <c r="AI31" s="91"/>
    </row>
    <row r="32" spans="1:35" ht="10.5" customHeight="1">
      <c r="A32" s="242"/>
      <c r="B32" s="1713"/>
      <c r="C32" s="1714"/>
      <c r="D32" s="1714"/>
      <c r="E32" s="1714"/>
      <c r="F32" s="1714"/>
      <c r="G32" s="1714"/>
      <c r="H32" s="1714"/>
      <c r="I32" s="1714"/>
      <c r="J32" s="1714"/>
      <c r="K32" s="1714"/>
      <c r="L32" s="1714"/>
      <c r="M32" s="1714"/>
      <c r="N32" s="1714"/>
      <c r="O32" s="1714"/>
      <c r="P32" s="1714"/>
      <c r="Q32" s="1714"/>
      <c r="R32" s="1714"/>
      <c r="S32" s="1714"/>
      <c r="T32" s="1714"/>
      <c r="U32" s="1714"/>
      <c r="V32" s="1714"/>
      <c r="W32" s="1714"/>
      <c r="X32" s="1714"/>
      <c r="Y32" s="1714"/>
      <c r="Z32" s="1714"/>
      <c r="AA32" s="1714"/>
      <c r="AB32" s="1714"/>
      <c r="AC32" s="1714"/>
      <c r="AD32" s="1714"/>
      <c r="AE32" s="1714"/>
      <c r="AF32" s="1714"/>
      <c r="AG32" s="1714"/>
      <c r="AH32" s="1715"/>
      <c r="AI32" s="91"/>
    </row>
    <row r="33" spans="1:35">
      <c r="A33" s="242"/>
      <c r="B33" s="1708" t="s">
        <v>171</v>
      </c>
      <c r="C33" s="1708"/>
      <c r="D33" s="1708"/>
      <c r="E33" s="1708"/>
      <c r="F33" s="1708"/>
      <c r="G33" s="1708"/>
      <c r="H33" s="1708"/>
      <c r="I33" s="1708"/>
      <c r="J33" s="1708"/>
      <c r="K33" s="1708"/>
      <c r="L33" s="1708"/>
      <c r="M33" s="1708"/>
      <c r="N33" s="1708"/>
      <c r="O33" s="1708"/>
      <c r="P33" s="1708"/>
      <c r="Q33" s="1708"/>
      <c r="R33" s="1708"/>
      <c r="S33" s="1708"/>
      <c r="T33" s="1708"/>
      <c r="U33" s="1708"/>
      <c r="V33" s="1708"/>
      <c r="W33" s="1708"/>
      <c r="X33" s="1708"/>
      <c r="Y33" s="1708"/>
      <c r="Z33" s="1708"/>
      <c r="AA33" s="1708"/>
      <c r="AB33" s="1708"/>
      <c r="AC33" s="1708"/>
      <c r="AD33" s="1708"/>
      <c r="AE33" s="1708"/>
      <c r="AF33" s="1708"/>
      <c r="AG33" s="1708"/>
      <c r="AH33" s="1708"/>
      <c r="AI33" s="91"/>
    </row>
    <row r="34" spans="1:35">
      <c r="A34" s="242"/>
      <c r="B34" s="1707" t="s">
        <v>175</v>
      </c>
      <c r="C34" s="1707"/>
      <c r="D34" s="1707"/>
      <c r="E34" s="1707"/>
      <c r="F34" s="1707"/>
      <c r="G34" s="1707"/>
      <c r="H34" s="1707"/>
      <c r="I34" s="1707"/>
      <c r="J34" s="1707"/>
      <c r="K34" s="1707"/>
      <c r="L34" s="1707"/>
      <c r="M34" s="1707"/>
      <c r="N34" s="1707"/>
      <c r="O34" s="1707"/>
      <c r="P34" s="1707"/>
      <c r="Q34" s="1707"/>
      <c r="R34" s="1707"/>
      <c r="S34" s="1707"/>
      <c r="T34" s="1707"/>
      <c r="U34" s="1707"/>
      <c r="V34" s="1707"/>
      <c r="W34" s="1707"/>
      <c r="X34" s="1707"/>
      <c r="Y34" s="1707"/>
      <c r="Z34" s="1707"/>
      <c r="AA34" s="1707"/>
      <c r="AB34" s="1707"/>
      <c r="AC34" s="1707"/>
      <c r="AD34" s="1707"/>
      <c r="AE34" s="1707"/>
      <c r="AF34" s="1707"/>
      <c r="AG34" s="1707"/>
      <c r="AH34" s="1707"/>
      <c r="AI34" s="91"/>
    </row>
    <row r="35" spans="1:35" ht="6" customHeight="1">
      <c r="A35" s="242"/>
      <c r="B35" s="339"/>
      <c r="C35" s="339"/>
      <c r="D35" s="339"/>
      <c r="E35" s="339"/>
      <c r="F35" s="339"/>
      <c r="G35" s="339"/>
      <c r="H35" s="339"/>
      <c r="I35" s="339"/>
      <c r="J35" s="339"/>
      <c r="K35" s="339"/>
      <c r="L35" s="339"/>
      <c r="M35" s="339"/>
      <c r="N35" s="339"/>
      <c r="O35" s="339"/>
      <c r="P35" s="339"/>
      <c r="Q35" s="339"/>
      <c r="R35" s="339"/>
      <c r="S35" s="339"/>
      <c r="T35" s="339"/>
      <c r="U35" s="339"/>
      <c r="V35" s="339"/>
      <c r="W35" s="339"/>
      <c r="X35" s="339"/>
      <c r="Y35" s="339"/>
      <c r="Z35" s="339"/>
      <c r="AA35" s="339"/>
      <c r="AB35" s="339"/>
      <c r="AC35" s="339"/>
      <c r="AD35" s="339"/>
      <c r="AE35" s="339"/>
      <c r="AF35" s="339"/>
      <c r="AG35" s="339"/>
      <c r="AH35" s="339"/>
      <c r="AI35" s="91"/>
    </row>
    <row r="36" spans="1:35">
      <c r="A36" s="242"/>
      <c r="B36" s="1624" t="s">
        <v>501</v>
      </c>
      <c r="C36" s="1624"/>
      <c r="D36" s="1624"/>
      <c r="E36" s="1624"/>
      <c r="F36" s="1624"/>
      <c r="G36" s="1624"/>
      <c r="H36" s="1624"/>
      <c r="I36" s="1624"/>
      <c r="J36" s="1624"/>
      <c r="K36" s="1624"/>
      <c r="L36" s="1624"/>
      <c r="M36" s="1624"/>
      <c r="N36" s="1624"/>
      <c r="O36" s="1624"/>
      <c r="P36" s="1624"/>
      <c r="Q36" s="1624"/>
      <c r="R36" s="1624"/>
      <c r="S36" s="1624"/>
      <c r="T36" s="1624"/>
      <c r="U36" s="1624"/>
      <c r="V36" s="1624"/>
      <c r="W36" s="1624"/>
      <c r="X36" s="1624"/>
      <c r="Y36" s="1624"/>
      <c r="Z36" s="1624"/>
      <c r="AA36" s="1624"/>
      <c r="AB36" s="1624"/>
      <c r="AC36" s="1624"/>
      <c r="AD36" s="1624"/>
      <c r="AE36" s="1624"/>
      <c r="AF36" s="1624"/>
      <c r="AG36" s="1624"/>
      <c r="AH36" s="1624"/>
      <c r="AI36" s="91"/>
    </row>
    <row r="37" spans="1:35">
      <c r="A37" s="242"/>
      <c r="B37" s="1624"/>
      <c r="C37" s="1624"/>
      <c r="D37" s="1624"/>
      <c r="E37" s="1624"/>
      <c r="F37" s="1624"/>
      <c r="G37" s="1624"/>
      <c r="H37" s="1624"/>
      <c r="I37" s="1624"/>
      <c r="J37" s="1624"/>
      <c r="K37" s="1624"/>
      <c r="L37" s="1624"/>
      <c r="M37" s="1624"/>
      <c r="N37" s="1624"/>
      <c r="O37" s="1624"/>
      <c r="P37" s="1624"/>
      <c r="Q37" s="1624"/>
      <c r="R37" s="1624"/>
      <c r="S37" s="1624"/>
      <c r="T37" s="1624"/>
      <c r="U37" s="1624"/>
      <c r="V37" s="1624"/>
      <c r="W37" s="1624"/>
      <c r="X37" s="1624"/>
      <c r="Y37" s="1624"/>
      <c r="Z37" s="1624"/>
      <c r="AA37" s="1624"/>
      <c r="AB37" s="1624"/>
      <c r="AC37" s="1624"/>
      <c r="AD37" s="1624"/>
      <c r="AE37" s="1624"/>
      <c r="AF37" s="1624"/>
      <c r="AG37" s="1624"/>
      <c r="AH37" s="1624"/>
      <c r="AI37" s="91"/>
    </row>
    <row r="38" spans="1:35">
      <c r="A38" s="242"/>
      <c r="B38" s="1624"/>
      <c r="C38" s="1624"/>
      <c r="D38" s="1624"/>
      <c r="E38" s="1624"/>
      <c r="F38" s="1624"/>
      <c r="G38" s="1624"/>
      <c r="H38" s="1624"/>
      <c r="I38" s="1624"/>
      <c r="J38" s="1624"/>
      <c r="K38" s="1624"/>
      <c r="L38" s="1624"/>
      <c r="M38" s="1624"/>
      <c r="N38" s="1624"/>
      <c r="O38" s="1624"/>
      <c r="P38" s="1624"/>
      <c r="Q38" s="1624"/>
      <c r="R38" s="1624"/>
      <c r="S38" s="1624"/>
      <c r="T38" s="1624"/>
      <c r="U38" s="1624"/>
      <c r="V38" s="1624"/>
      <c r="W38" s="1624"/>
      <c r="X38" s="1624"/>
      <c r="Y38" s="1624"/>
      <c r="Z38" s="1624"/>
      <c r="AA38" s="1624"/>
      <c r="AB38" s="1624"/>
      <c r="AC38" s="1624"/>
      <c r="AD38" s="1624"/>
      <c r="AE38" s="1624"/>
      <c r="AF38" s="1624"/>
      <c r="AG38" s="1624"/>
      <c r="AH38" s="1624"/>
      <c r="AI38" s="91"/>
    </row>
    <row r="39" spans="1:35">
      <c r="A39" s="242"/>
      <c r="B39" s="1624"/>
      <c r="C39" s="1624"/>
      <c r="D39" s="1624"/>
      <c r="E39" s="1624"/>
      <c r="F39" s="1624"/>
      <c r="G39" s="1624"/>
      <c r="H39" s="1624"/>
      <c r="I39" s="1624"/>
      <c r="J39" s="1624"/>
      <c r="K39" s="1624"/>
      <c r="L39" s="1624"/>
      <c r="M39" s="1624"/>
      <c r="N39" s="1624"/>
      <c r="O39" s="1624"/>
      <c r="P39" s="1624"/>
      <c r="Q39" s="1624"/>
      <c r="R39" s="1624"/>
      <c r="S39" s="1624"/>
      <c r="T39" s="1624"/>
      <c r="U39" s="1624"/>
      <c r="V39" s="1624"/>
      <c r="W39" s="1624"/>
      <c r="X39" s="1624"/>
      <c r="Y39" s="1624"/>
      <c r="Z39" s="1624"/>
      <c r="AA39" s="1624"/>
      <c r="AB39" s="1624"/>
      <c r="AC39" s="1624"/>
      <c r="AD39" s="1624"/>
      <c r="AE39" s="1624"/>
      <c r="AF39" s="1624"/>
      <c r="AG39" s="1624"/>
      <c r="AH39" s="1624"/>
      <c r="AI39" s="91"/>
    </row>
    <row r="40" spans="1:35" ht="6" customHeight="1">
      <c r="A40" s="242"/>
      <c r="B40" s="335"/>
      <c r="C40" s="335"/>
      <c r="D40" s="335"/>
      <c r="E40" s="335"/>
      <c r="F40" s="335"/>
      <c r="G40" s="335"/>
      <c r="H40" s="335"/>
      <c r="I40" s="335"/>
      <c r="J40" s="335"/>
      <c r="K40" s="335"/>
      <c r="L40" s="335"/>
      <c r="M40" s="335"/>
      <c r="N40" s="335"/>
      <c r="O40" s="335"/>
      <c r="P40" s="335"/>
      <c r="Q40" s="335"/>
      <c r="R40" s="335"/>
      <c r="S40" s="335"/>
      <c r="T40" s="335"/>
      <c r="U40" s="335"/>
      <c r="V40" s="335"/>
      <c r="W40" s="335"/>
      <c r="X40" s="335"/>
      <c r="Y40" s="335"/>
      <c r="Z40" s="335"/>
      <c r="AA40" s="335"/>
      <c r="AB40" s="335"/>
      <c r="AC40" s="335"/>
      <c r="AD40" s="335"/>
      <c r="AE40" s="335"/>
      <c r="AF40" s="335"/>
      <c r="AG40" s="335"/>
      <c r="AH40" s="335"/>
      <c r="AI40" s="91"/>
    </row>
    <row r="41" spans="1:35">
      <c r="A41" s="242"/>
      <c r="B41" s="1686"/>
      <c r="C41" s="1687"/>
      <c r="D41" s="1687"/>
      <c r="E41" s="1687"/>
      <c r="F41" s="1687"/>
      <c r="G41" s="1687"/>
      <c r="H41" s="1687"/>
      <c r="I41" s="1687"/>
      <c r="J41" s="1687"/>
      <c r="K41" s="1687"/>
      <c r="L41" s="1687"/>
      <c r="M41" s="1687"/>
      <c r="N41" s="1687"/>
      <c r="O41" s="1687"/>
      <c r="P41" s="1687"/>
      <c r="Q41" s="1687"/>
      <c r="R41" s="1687"/>
      <c r="S41" s="1687"/>
      <c r="T41" s="1687"/>
      <c r="U41" s="1687"/>
      <c r="V41" s="1687"/>
      <c r="W41" s="1687"/>
      <c r="X41" s="1687"/>
      <c r="Y41" s="1687"/>
      <c r="Z41" s="1687"/>
      <c r="AA41" s="1687"/>
      <c r="AB41" s="1687"/>
      <c r="AC41" s="1687"/>
      <c r="AD41" s="1687"/>
      <c r="AE41" s="1687"/>
      <c r="AF41" s="1687"/>
      <c r="AG41" s="1687"/>
      <c r="AH41" s="1688"/>
      <c r="AI41" s="91"/>
    </row>
    <row r="42" spans="1:35">
      <c r="A42" s="242"/>
      <c r="B42" s="1729"/>
      <c r="C42" s="1730"/>
      <c r="D42" s="1730"/>
      <c r="E42" s="1730"/>
      <c r="F42" s="1730"/>
      <c r="G42" s="1730"/>
      <c r="H42" s="1730"/>
      <c r="I42" s="1730"/>
      <c r="J42" s="1730"/>
      <c r="K42" s="1730"/>
      <c r="L42" s="1730"/>
      <c r="M42" s="1730"/>
      <c r="N42" s="1730"/>
      <c r="O42" s="1730"/>
      <c r="P42" s="1730"/>
      <c r="Q42" s="1730"/>
      <c r="R42" s="1730"/>
      <c r="S42" s="1730"/>
      <c r="T42" s="1730"/>
      <c r="U42" s="1730"/>
      <c r="V42" s="1730"/>
      <c r="W42" s="1730"/>
      <c r="X42" s="1730"/>
      <c r="Y42" s="1730"/>
      <c r="Z42" s="1730"/>
      <c r="AA42" s="1730"/>
      <c r="AB42" s="1730"/>
      <c r="AC42" s="1730"/>
      <c r="AD42" s="1730"/>
      <c r="AE42" s="1730"/>
      <c r="AF42" s="1730"/>
      <c r="AG42" s="1730"/>
      <c r="AH42" s="1731"/>
      <c r="AI42" s="91"/>
    </row>
    <row r="43" spans="1:35">
      <c r="A43" s="242"/>
      <c r="B43" s="971"/>
      <c r="C43" s="972"/>
      <c r="D43" s="972"/>
      <c r="E43" s="972"/>
      <c r="F43" s="972"/>
      <c r="G43" s="972"/>
      <c r="H43" s="972"/>
      <c r="I43" s="972"/>
      <c r="J43" s="972"/>
      <c r="K43" s="972"/>
      <c r="L43" s="972"/>
      <c r="M43" s="972"/>
      <c r="N43" s="972"/>
      <c r="O43" s="972"/>
      <c r="P43" s="972"/>
      <c r="Q43" s="972"/>
      <c r="R43" s="972"/>
      <c r="S43" s="972"/>
      <c r="T43" s="972"/>
      <c r="U43" s="972"/>
      <c r="V43" s="972"/>
      <c r="W43" s="972"/>
      <c r="X43" s="972"/>
      <c r="Y43" s="972"/>
      <c r="Z43" s="972"/>
      <c r="AA43" s="972"/>
      <c r="AB43" s="972"/>
      <c r="AC43" s="972"/>
      <c r="AD43" s="972"/>
      <c r="AE43" s="972"/>
      <c r="AF43" s="972"/>
      <c r="AG43" s="972"/>
      <c r="AH43" s="973"/>
      <c r="AI43" s="91"/>
    </row>
    <row r="44" spans="1:35" ht="6" customHeight="1">
      <c r="A44" s="242"/>
      <c r="B44" s="338"/>
      <c r="C44" s="338"/>
      <c r="D44" s="338"/>
      <c r="E44" s="338"/>
      <c r="F44" s="338"/>
      <c r="G44" s="338"/>
      <c r="H44" s="338"/>
      <c r="I44" s="338"/>
      <c r="J44" s="338"/>
      <c r="K44" s="338"/>
      <c r="L44" s="338"/>
      <c r="M44" s="338"/>
      <c r="N44" s="338"/>
      <c r="O44" s="338"/>
      <c r="P44" s="338"/>
      <c r="Q44" s="338"/>
      <c r="R44" s="1708"/>
      <c r="S44" s="1708"/>
      <c r="T44" s="1708"/>
      <c r="U44" s="1708"/>
      <c r="V44" s="1708"/>
      <c r="W44" s="1708"/>
      <c r="X44" s="1708"/>
      <c r="Y44" s="1708"/>
      <c r="Z44" s="1708"/>
      <c r="AA44" s="1708"/>
      <c r="AB44" s="1708"/>
      <c r="AC44" s="1708"/>
      <c r="AD44" s="1708"/>
      <c r="AE44" s="1708"/>
      <c r="AF44" s="1708"/>
      <c r="AG44" s="1708"/>
      <c r="AH44" s="1708"/>
      <c r="AI44" s="91"/>
    </row>
    <row r="45" spans="1:35" ht="16.5" customHeight="1">
      <c r="A45" s="242"/>
      <c r="B45" s="230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166"/>
      <c r="Q45" s="166"/>
      <c r="R45" s="166"/>
      <c r="S45" s="164"/>
      <c r="T45" s="168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4"/>
      <c r="AI45" s="91"/>
    </row>
    <row r="46" spans="1:35" ht="16.5" customHeight="1">
      <c r="A46" s="242"/>
      <c r="B46" s="231"/>
      <c r="C46" s="1736"/>
      <c r="D46" s="1736"/>
      <c r="E46" s="1736"/>
      <c r="F46" s="1736"/>
      <c r="G46" s="1736"/>
      <c r="H46" s="1736"/>
      <c r="I46" s="1736"/>
      <c r="J46" s="1736"/>
      <c r="K46" s="1736"/>
      <c r="L46" s="1736"/>
      <c r="M46" s="1736"/>
      <c r="N46" s="1736"/>
      <c r="O46" s="1736"/>
      <c r="P46" s="1736"/>
      <c r="Q46" s="1736"/>
      <c r="R46" s="1736"/>
      <c r="S46" s="31"/>
      <c r="T46" s="168"/>
      <c r="U46" s="341"/>
      <c r="V46" s="341"/>
      <c r="W46" s="341"/>
      <c r="X46" s="341"/>
      <c r="Y46" s="341"/>
      <c r="Z46" s="341"/>
      <c r="AA46" s="341"/>
      <c r="AB46" s="341"/>
      <c r="AC46" s="341"/>
      <c r="AD46" s="341"/>
      <c r="AE46" s="341"/>
      <c r="AF46" s="341"/>
      <c r="AG46" s="341"/>
      <c r="AH46" s="31"/>
      <c r="AI46" s="91"/>
    </row>
    <row r="47" spans="1:35" ht="13.5" customHeight="1">
      <c r="A47" s="242"/>
      <c r="B47" s="231"/>
      <c r="C47" s="1736"/>
      <c r="D47" s="1736"/>
      <c r="E47" s="1736"/>
      <c r="F47" s="1736"/>
      <c r="G47" s="1736"/>
      <c r="H47" s="1736"/>
      <c r="I47" s="1736"/>
      <c r="J47" s="1736"/>
      <c r="K47" s="1736"/>
      <c r="L47" s="1736"/>
      <c r="M47" s="1736"/>
      <c r="N47" s="1736"/>
      <c r="O47" s="1736"/>
      <c r="P47" s="1736"/>
      <c r="Q47" s="1736"/>
      <c r="R47" s="1736"/>
      <c r="S47" s="31"/>
      <c r="T47" s="168"/>
      <c r="U47" s="341"/>
      <c r="V47" s="341"/>
      <c r="W47" s="341"/>
      <c r="X47" s="341"/>
      <c r="Y47" s="341"/>
      <c r="Z47" s="341"/>
      <c r="AA47" s="341"/>
      <c r="AB47" s="341"/>
      <c r="AC47" s="341"/>
      <c r="AD47" s="341"/>
      <c r="AE47" s="341"/>
      <c r="AF47" s="341"/>
      <c r="AG47" s="341"/>
      <c r="AH47" s="31"/>
      <c r="AI47" s="91"/>
    </row>
    <row r="48" spans="1:35">
      <c r="A48" s="242"/>
      <c r="B48" s="232"/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170"/>
      <c r="P48" s="170"/>
      <c r="Q48" s="170"/>
      <c r="R48" s="170"/>
      <c r="S48" s="165"/>
      <c r="T48" s="168"/>
      <c r="U48" s="170"/>
      <c r="V48" s="170"/>
      <c r="W48" s="170"/>
      <c r="X48" s="170"/>
      <c r="Y48" s="170"/>
      <c r="Z48" s="170"/>
      <c r="AA48" s="170"/>
      <c r="AB48" s="170"/>
      <c r="AC48" s="170"/>
      <c r="AD48" s="170"/>
      <c r="AE48" s="170"/>
      <c r="AF48" s="170"/>
      <c r="AG48" s="170"/>
      <c r="AH48" s="165"/>
      <c r="AI48" s="91"/>
    </row>
    <row r="49" spans="1:36" ht="21" customHeight="1">
      <c r="A49" s="242"/>
      <c r="B49" s="1678" t="s">
        <v>173</v>
      </c>
      <c r="C49" s="1678"/>
      <c r="D49" s="1678"/>
      <c r="E49" s="1678"/>
      <c r="F49" s="1678"/>
      <c r="G49" s="1678"/>
      <c r="H49" s="1678"/>
      <c r="I49" s="1678"/>
      <c r="J49" s="1678"/>
      <c r="K49" s="1678"/>
      <c r="L49" s="1678"/>
      <c r="M49" s="1678"/>
      <c r="N49" s="1678"/>
      <c r="O49" s="1678"/>
      <c r="P49" s="1678"/>
      <c r="Q49" s="1678"/>
      <c r="R49" s="1678"/>
      <c r="S49" s="1678"/>
      <c r="T49" s="233"/>
      <c r="U49" s="1668" t="s">
        <v>586</v>
      </c>
      <c r="V49" s="1668"/>
      <c r="W49" s="1668"/>
      <c r="X49" s="1668"/>
      <c r="Y49" s="1668"/>
      <c r="Z49" s="1668"/>
      <c r="AA49" s="1668"/>
      <c r="AB49" s="1668"/>
      <c r="AC49" s="1668"/>
      <c r="AD49" s="1668"/>
      <c r="AE49" s="1668"/>
      <c r="AF49" s="1668"/>
      <c r="AG49" s="1668"/>
      <c r="AH49" s="1668"/>
      <c r="AI49" s="91"/>
      <c r="AJ49" s="244"/>
    </row>
    <row r="50" spans="1:36" ht="6" customHeight="1">
      <c r="A50" s="242"/>
      <c r="B50" s="340"/>
      <c r="C50" s="340"/>
      <c r="D50" s="340"/>
      <c r="E50" s="340"/>
      <c r="F50" s="340"/>
      <c r="G50" s="340"/>
      <c r="H50" s="340"/>
      <c r="I50" s="340"/>
      <c r="J50" s="340"/>
      <c r="K50" s="340"/>
      <c r="L50" s="340"/>
      <c r="M50" s="340"/>
      <c r="N50" s="340"/>
      <c r="O50" s="340"/>
      <c r="P50" s="340"/>
      <c r="Q50" s="340"/>
      <c r="R50" s="340"/>
      <c r="S50" s="340"/>
      <c r="T50" s="340"/>
      <c r="U50" s="340"/>
      <c r="V50" s="340"/>
      <c r="W50" s="340"/>
      <c r="X50" s="340"/>
      <c r="Y50" s="340"/>
      <c r="Z50" s="340"/>
      <c r="AA50" s="340"/>
      <c r="AB50" s="340"/>
      <c r="AC50" s="340"/>
      <c r="AD50" s="340"/>
      <c r="AE50" s="340"/>
      <c r="AF50" s="340"/>
      <c r="AG50" s="340"/>
      <c r="AH50" s="340"/>
      <c r="AI50" s="245"/>
    </row>
    <row r="51" spans="1:36" ht="12.75" customHeight="1">
      <c r="A51" s="246"/>
      <c r="B51" s="1707" t="s">
        <v>176</v>
      </c>
      <c r="C51" s="1707"/>
      <c r="D51" s="1707"/>
      <c r="E51" s="1707"/>
      <c r="F51" s="1707"/>
      <c r="G51" s="1707"/>
      <c r="H51" s="1707"/>
      <c r="I51" s="1707"/>
      <c r="J51" s="1707"/>
      <c r="K51" s="1707"/>
      <c r="L51" s="1707"/>
      <c r="M51" s="1707"/>
      <c r="N51" s="1707"/>
      <c r="O51" s="1707"/>
      <c r="P51" s="1707"/>
      <c r="Q51" s="1707"/>
      <c r="R51" s="1707"/>
      <c r="S51" s="1707"/>
      <c r="T51" s="1707"/>
      <c r="U51" s="1707"/>
      <c r="V51" s="1707"/>
      <c r="W51" s="1707"/>
      <c r="X51" s="1707"/>
      <c r="Y51" s="1707"/>
      <c r="Z51" s="1707"/>
      <c r="AA51" s="1707"/>
      <c r="AB51" s="1707"/>
      <c r="AC51" s="1707"/>
      <c r="AD51" s="1707"/>
      <c r="AE51" s="1707"/>
      <c r="AF51" s="1707"/>
      <c r="AG51" s="1707"/>
      <c r="AH51" s="1707"/>
      <c r="AI51" s="245"/>
    </row>
    <row r="52" spans="1:36" ht="6" customHeight="1">
      <c r="A52" s="246"/>
      <c r="B52" s="340"/>
      <c r="C52" s="340"/>
      <c r="D52" s="340"/>
      <c r="E52" s="340"/>
      <c r="F52" s="340"/>
      <c r="G52" s="340"/>
      <c r="H52" s="340"/>
      <c r="I52" s="340"/>
      <c r="J52" s="340"/>
      <c r="K52" s="340"/>
      <c r="L52" s="340"/>
      <c r="M52" s="340"/>
      <c r="N52" s="340"/>
      <c r="O52" s="340"/>
      <c r="P52" s="340"/>
      <c r="Q52" s="340"/>
      <c r="R52" s="340"/>
      <c r="S52" s="340"/>
      <c r="T52" s="340"/>
      <c r="U52" s="340"/>
      <c r="V52" s="340"/>
      <c r="W52" s="340"/>
      <c r="X52" s="340"/>
      <c r="Y52" s="340"/>
      <c r="Z52" s="340"/>
      <c r="AA52" s="340"/>
      <c r="AB52" s="340"/>
      <c r="AC52" s="340"/>
      <c r="AD52" s="340"/>
      <c r="AE52" s="340"/>
      <c r="AF52" s="340"/>
      <c r="AG52" s="340"/>
      <c r="AH52" s="340"/>
      <c r="AI52" s="245"/>
    </row>
    <row r="53" spans="1:36">
      <c r="A53" s="242"/>
      <c r="B53" s="1686"/>
      <c r="C53" s="1687"/>
      <c r="D53" s="1687"/>
      <c r="E53" s="1687"/>
      <c r="F53" s="1687"/>
      <c r="G53" s="1687"/>
      <c r="H53" s="1687"/>
      <c r="I53" s="1687"/>
      <c r="J53" s="1687"/>
      <c r="K53" s="1687"/>
      <c r="L53" s="1687"/>
      <c r="M53" s="1687"/>
      <c r="N53" s="1687"/>
      <c r="O53" s="1687"/>
      <c r="P53" s="1687"/>
      <c r="Q53" s="1687"/>
      <c r="R53" s="1687"/>
      <c r="S53" s="1687"/>
      <c r="T53" s="1687"/>
      <c r="U53" s="1687"/>
      <c r="V53" s="1687"/>
      <c r="W53" s="1687"/>
      <c r="X53" s="1687"/>
      <c r="Y53" s="1687"/>
      <c r="Z53" s="1687"/>
      <c r="AA53" s="1687"/>
      <c r="AB53" s="1687"/>
      <c r="AC53" s="1687"/>
      <c r="AD53" s="1687"/>
      <c r="AE53" s="1687"/>
      <c r="AF53" s="1687"/>
      <c r="AG53" s="1687"/>
      <c r="AH53" s="1688"/>
      <c r="AI53" s="91"/>
    </row>
    <row r="54" spans="1:36">
      <c r="A54" s="242"/>
      <c r="B54" s="1729"/>
      <c r="C54" s="1730"/>
      <c r="D54" s="1730"/>
      <c r="E54" s="1730"/>
      <c r="F54" s="1730"/>
      <c r="G54" s="1730"/>
      <c r="H54" s="1730"/>
      <c r="I54" s="1730"/>
      <c r="J54" s="1730"/>
      <c r="K54" s="1730"/>
      <c r="L54" s="1730"/>
      <c r="M54" s="1730"/>
      <c r="N54" s="1730"/>
      <c r="O54" s="1730"/>
      <c r="P54" s="1730"/>
      <c r="Q54" s="1730"/>
      <c r="R54" s="1730"/>
      <c r="S54" s="1730"/>
      <c r="T54" s="1730"/>
      <c r="U54" s="1730"/>
      <c r="V54" s="1730"/>
      <c r="W54" s="1730"/>
      <c r="X54" s="1730"/>
      <c r="Y54" s="1730"/>
      <c r="Z54" s="1730"/>
      <c r="AA54" s="1730"/>
      <c r="AB54" s="1730"/>
      <c r="AC54" s="1730"/>
      <c r="AD54" s="1730"/>
      <c r="AE54" s="1730"/>
      <c r="AF54" s="1730"/>
      <c r="AG54" s="1730"/>
      <c r="AH54" s="1731"/>
      <c r="AI54" s="91"/>
    </row>
    <row r="55" spans="1:36">
      <c r="A55" s="242"/>
      <c r="B55" s="971"/>
      <c r="C55" s="972"/>
      <c r="D55" s="972"/>
      <c r="E55" s="972"/>
      <c r="F55" s="972"/>
      <c r="G55" s="972"/>
      <c r="H55" s="972"/>
      <c r="I55" s="972"/>
      <c r="J55" s="972"/>
      <c r="K55" s="972"/>
      <c r="L55" s="972"/>
      <c r="M55" s="972"/>
      <c r="N55" s="972"/>
      <c r="O55" s="972"/>
      <c r="P55" s="972"/>
      <c r="Q55" s="972"/>
      <c r="R55" s="972"/>
      <c r="S55" s="972"/>
      <c r="T55" s="972"/>
      <c r="U55" s="972"/>
      <c r="V55" s="972"/>
      <c r="W55" s="972"/>
      <c r="X55" s="972"/>
      <c r="Y55" s="972"/>
      <c r="Z55" s="972"/>
      <c r="AA55" s="972"/>
      <c r="AB55" s="972"/>
      <c r="AC55" s="972"/>
      <c r="AD55" s="972"/>
      <c r="AE55" s="972"/>
      <c r="AF55" s="972"/>
      <c r="AG55" s="972"/>
      <c r="AH55" s="973"/>
      <c r="AI55" s="91"/>
    </row>
    <row r="56" spans="1:36" ht="12.75" customHeight="1">
      <c r="A56" s="242"/>
      <c r="B56" s="1708" t="s">
        <v>515</v>
      </c>
      <c r="C56" s="1708"/>
      <c r="D56" s="1708"/>
      <c r="E56" s="1708"/>
      <c r="F56" s="1708"/>
      <c r="G56" s="1708"/>
      <c r="H56" s="1708"/>
      <c r="I56" s="1708"/>
      <c r="J56" s="1708"/>
      <c r="K56" s="1708"/>
      <c r="L56" s="1708"/>
      <c r="M56" s="1708"/>
      <c r="N56" s="1708"/>
      <c r="O56" s="1708"/>
      <c r="P56" s="1708"/>
      <c r="Q56" s="1708"/>
      <c r="R56" s="1708"/>
      <c r="S56" s="1708"/>
      <c r="T56" s="1708"/>
      <c r="U56" s="1708"/>
      <c r="V56" s="1708"/>
      <c r="W56" s="1708"/>
      <c r="X56" s="1708"/>
      <c r="Y56" s="1708"/>
      <c r="Z56" s="1708"/>
      <c r="AA56" s="1708"/>
      <c r="AB56" s="1708"/>
      <c r="AC56" s="1708"/>
      <c r="AD56" s="1708"/>
      <c r="AE56" s="1708"/>
      <c r="AF56" s="1708"/>
      <c r="AG56" s="1708"/>
      <c r="AH56" s="1708"/>
      <c r="AI56" s="91"/>
    </row>
    <row r="57" spans="1:36" ht="6" customHeight="1">
      <c r="A57" s="246"/>
      <c r="B57" s="340"/>
      <c r="C57" s="340"/>
      <c r="D57" s="340"/>
      <c r="E57" s="340"/>
      <c r="F57" s="340"/>
      <c r="G57" s="340"/>
      <c r="H57" s="340"/>
      <c r="I57" s="340"/>
      <c r="J57" s="340"/>
      <c r="K57" s="340"/>
      <c r="L57" s="340"/>
      <c r="M57" s="340"/>
      <c r="N57" s="340"/>
      <c r="O57" s="340"/>
      <c r="P57" s="340"/>
      <c r="Q57" s="340"/>
      <c r="R57" s="340"/>
      <c r="S57" s="340"/>
      <c r="T57" s="340"/>
      <c r="U57" s="340"/>
      <c r="V57" s="340"/>
      <c r="W57" s="340"/>
      <c r="X57" s="340"/>
      <c r="Y57" s="340"/>
      <c r="Z57" s="340"/>
      <c r="AA57" s="340"/>
      <c r="AB57" s="340"/>
      <c r="AC57" s="340"/>
      <c r="AD57" s="340"/>
      <c r="AE57" s="340"/>
      <c r="AF57" s="340"/>
      <c r="AG57" s="340"/>
      <c r="AH57" s="340"/>
      <c r="AI57" s="245"/>
    </row>
    <row r="58" spans="1:36" ht="15.75" customHeight="1">
      <c r="A58" s="246"/>
      <c r="B58" s="1624" t="s">
        <v>177</v>
      </c>
      <c r="C58" s="1624"/>
      <c r="D58" s="1624"/>
      <c r="E58" s="1624"/>
      <c r="F58" s="1624"/>
      <c r="G58" s="1624"/>
      <c r="H58" s="1624"/>
      <c r="I58" s="1624"/>
      <c r="J58" s="1624"/>
      <c r="K58" s="1624"/>
      <c r="L58" s="1624"/>
      <c r="M58" s="1624"/>
      <c r="N58" s="1624"/>
      <c r="O58" s="1624"/>
      <c r="P58" s="1624"/>
      <c r="Q58" s="1624"/>
      <c r="R58" s="1624"/>
      <c r="S58" s="1624"/>
      <c r="T58" s="1624"/>
      <c r="U58" s="1624"/>
      <c r="V58" s="1624"/>
      <c r="W58" s="1624"/>
      <c r="X58" s="1624"/>
      <c r="Y58" s="1624"/>
      <c r="Z58" s="1624"/>
      <c r="AA58" s="1624"/>
      <c r="AB58" s="1624"/>
      <c r="AC58" s="1624"/>
      <c r="AD58" s="1624"/>
      <c r="AE58" s="1624"/>
      <c r="AF58" s="1624"/>
      <c r="AG58" s="1624"/>
      <c r="AH58" s="1624"/>
      <c r="AI58" s="245"/>
    </row>
    <row r="59" spans="1:36" ht="15.75" customHeight="1">
      <c r="A59" s="246"/>
      <c r="B59" s="1624"/>
      <c r="C59" s="1624"/>
      <c r="D59" s="1624"/>
      <c r="E59" s="1624"/>
      <c r="F59" s="1624"/>
      <c r="G59" s="1624"/>
      <c r="H59" s="1624"/>
      <c r="I59" s="1624"/>
      <c r="J59" s="1624"/>
      <c r="K59" s="1624"/>
      <c r="L59" s="1624"/>
      <c r="M59" s="1624"/>
      <c r="N59" s="1624"/>
      <c r="O59" s="1624"/>
      <c r="P59" s="1624"/>
      <c r="Q59" s="1624"/>
      <c r="R59" s="1624"/>
      <c r="S59" s="1624"/>
      <c r="T59" s="1624"/>
      <c r="U59" s="1624"/>
      <c r="V59" s="1624"/>
      <c r="W59" s="1624"/>
      <c r="X59" s="1624"/>
      <c r="Y59" s="1624"/>
      <c r="Z59" s="1624"/>
      <c r="AA59" s="1624"/>
      <c r="AB59" s="1624"/>
      <c r="AC59" s="1624"/>
      <c r="AD59" s="1624"/>
      <c r="AE59" s="1624"/>
      <c r="AF59" s="1624"/>
      <c r="AG59" s="1624"/>
      <c r="AH59" s="1624"/>
      <c r="AI59" s="245"/>
    </row>
    <row r="60" spans="1:36" ht="16.5" customHeight="1">
      <c r="A60" s="242"/>
      <c r="B60" s="230"/>
      <c r="C60" s="204"/>
      <c r="D60" s="204"/>
      <c r="E60" s="204"/>
      <c r="F60" s="204"/>
      <c r="G60" s="204"/>
      <c r="H60" s="204"/>
      <c r="I60" s="204"/>
      <c r="J60" s="204"/>
      <c r="K60" s="204"/>
      <c r="L60" s="204"/>
      <c r="M60" s="204"/>
      <c r="N60" s="204"/>
      <c r="O60" s="204"/>
      <c r="P60" s="166"/>
      <c r="Q60" s="166"/>
      <c r="R60" s="166"/>
      <c r="S60" s="164"/>
      <c r="T60" s="168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4"/>
      <c r="AI60" s="91"/>
    </row>
    <row r="61" spans="1:36" ht="16.5" customHeight="1">
      <c r="A61" s="242"/>
      <c r="B61" s="231"/>
      <c r="C61" s="1736"/>
      <c r="D61" s="1736"/>
      <c r="E61" s="1736"/>
      <c r="F61" s="1736"/>
      <c r="G61" s="1736"/>
      <c r="H61" s="1736"/>
      <c r="I61" s="1736"/>
      <c r="J61" s="1736"/>
      <c r="K61" s="1736"/>
      <c r="L61" s="1736"/>
      <c r="M61" s="1736"/>
      <c r="N61" s="1736"/>
      <c r="O61" s="1736"/>
      <c r="P61" s="1736"/>
      <c r="Q61" s="1736"/>
      <c r="R61" s="1736"/>
      <c r="S61" s="31"/>
      <c r="T61" s="168"/>
      <c r="U61" s="341"/>
      <c r="V61" s="341"/>
      <c r="W61" s="341"/>
      <c r="X61" s="341"/>
      <c r="Y61" s="341"/>
      <c r="Z61" s="341"/>
      <c r="AA61" s="341"/>
      <c r="AB61" s="341"/>
      <c r="AC61" s="341"/>
      <c r="AD61" s="341"/>
      <c r="AE61" s="341"/>
      <c r="AF61" s="341"/>
      <c r="AG61" s="341"/>
      <c r="AH61" s="31"/>
      <c r="AI61" s="91"/>
    </row>
    <row r="62" spans="1:36" ht="13.5" customHeight="1">
      <c r="A62" s="242"/>
      <c r="B62" s="231"/>
      <c r="C62" s="1736"/>
      <c r="D62" s="1736"/>
      <c r="E62" s="1736"/>
      <c r="F62" s="1736"/>
      <c r="G62" s="1736"/>
      <c r="H62" s="1736"/>
      <c r="I62" s="1736"/>
      <c r="J62" s="1736"/>
      <c r="K62" s="1736"/>
      <c r="L62" s="1736"/>
      <c r="M62" s="1736"/>
      <c r="N62" s="1736"/>
      <c r="O62" s="1736"/>
      <c r="P62" s="1736"/>
      <c r="Q62" s="1736"/>
      <c r="R62" s="1736"/>
      <c r="S62" s="31"/>
      <c r="T62" s="168"/>
      <c r="U62" s="341"/>
      <c r="V62" s="341"/>
      <c r="W62" s="341"/>
      <c r="X62" s="341"/>
      <c r="Y62" s="341"/>
      <c r="Z62" s="341"/>
      <c r="AA62" s="341"/>
      <c r="AB62" s="341"/>
      <c r="AC62" s="341"/>
      <c r="AD62" s="341"/>
      <c r="AE62" s="341"/>
      <c r="AF62" s="341"/>
      <c r="AG62" s="341"/>
      <c r="AH62" s="31"/>
      <c r="AI62" s="91"/>
    </row>
    <row r="63" spans="1:36">
      <c r="A63" s="242"/>
      <c r="B63" s="232"/>
      <c r="C63" s="211"/>
      <c r="D63" s="211"/>
      <c r="E63" s="211"/>
      <c r="F63" s="211"/>
      <c r="G63" s="211"/>
      <c r="H63" s="211"/>
      <c r="I63" s="211"/>
      <c r="J63" s="211"/>
      <c r="K63" s="211"/>
      <c r="L63" s="211"/>
      <c r="M63" s="211"/>
      <c r="N63" s="211"/>
      <c r="O63" s="170"/>
      <c r="P63" s="170"/>
      <c r="Q63" s="170"/>
      <c r="R63" s="170"/>
      <c r="S63" s="165"/>
      <c r="T63" s="168"/>
      <c r="U63" s="170"/>
      <c r="V63" s="170"/>
      <c r="W63" s="170"/>
      <c r="X63" s="170"/>
      <c r="Y63" s="170"/>
      <c r="Z63" s="170"/>
      <c r="AA63" s="170"/>
      <c r="AB63" s="170"/>
      <c r="AC63" s="170"/>
      <c r="AD63" s="170"/>
      <c r="AE63" s="170"/>
      <c r="AF63" s="170"/>
      <c r="AG63" s="170"/>
      <c r="AH63" s="165"/>
      <c r="AI63" s="91"/>
    </row>
    <row r="64" spans="1:36" ht="21" customHeight="1">
      <c r="A64" s="242"/>
      <c r="B64" s="1678" t="s">
        <v>721</v>
      </c>
      <c r="C64" s="1678"/>
      <c r="D64" s="1678"/>
      <c r="E64" s="1678"/>
      <c r="F64" s="1678"/>
      <c r="G64" s="1678"/>
      <c r="H64" s="1678"/>
      <c r="I64" s="1678"/>
      <c r="J64" s="1678"/>
      <c r="K64" s="1678"/>
      <c r="L64" s="1678"/>
      <c r="M64" s="1678"/>
      <c r="N64" s="1678"/>
      <c r="O64" s="1678"/>
      <c r="P64" s="1678"/>
      <c r="Q64" s="1678"/>
      <c r="R64" s="1678"/>
      <c r="S64" s="1678"/>
      <c r="T64" s="233"/>
      <c r="U64" s="1668" t="s">
        <v>586</v>
      </c>
      <c r="V64" s="1668"/>
      <c r="W64" s="1668"/>
      <c r="X64" s="1668"/>
      <c r="Y64" s="1668"/>
      <c r="Z64" s="1668"/>
      <c r="AA64" s="1668"/>
      <c r="AB64" s="1668"/>
      <c r="AC64" s="1668"/>
      <c r="AD64" s="1668"/>
      <c r="AE64" s="1668"/>
      <c r="AF64" s="1668"/>
      <c r="AG64" s="1668"/>
      <c r="AH64" s="1668"/>
      <c r="AI64" s="91"/>
      <c r="AJ64" s="244"/>
    </row>
    <row r="65" spans="1:35" ht="15.75" customHeight="1">
      <c r="A65" s="1679" t="s">
        <v>499</v>
      </c>
      <c r="B65" s="1680"/>
      <c r="C65" s="1680"/>
      <c r="D65" s="1680"/>
      <c r="E65" s="1680"/>
      <c r="F65" s="1680"/>
      <c r="G65" s="1680"/>
      <c r="H65" s="1680"/>
      <c r="I65" s="1680"/>
      <c r="J65" s="1680"/>
      <c r="K65" s="1680"/>
      <c r="L65" s="1680"/>
      <c r="M65" s="1680"/>
      <c r="N65" s="1680"/>
      <c r="O65" s="1680"/>
      <c r="P65" s="1680"/>
      <c r="Q65" s="1680"/>
      <c r="R65" s="1680"/>
      <c r="S65" s="1680"/>
      <c r="T65" s="1680"/>
      <c r="U65" s="1680"/>
      <c r="V65" s="1680"/>
      <c r="W65" s="1680"/>
      <c r="X65" s="1680"/>
      <c r="Y65" s="1680"/>
      <c r="Z65" s="1680"/>
      <c r="AA65" s="1680"/>
      <c r="AB65" s="1680"/>
      <c r="AC65" s="1680"/>
      <c r="AD65" s="1680"/>
      <c r="AE65" s="1680"/>
      <c r="AF65" s="1680"/>
      <c r="AG65" s="1680"/>
      <c r="AH65" s="1680"/>
      <c r="AI65" s="237"/>
    </row>
    <row r="66" spans="1:35" ht="21" customHeight="1">
      <c r="A66" s="1737" t="s">
        <v>970</v>
      </c>
      <c r="B66" s="1738"/>
      <c r="C66" s="1738"/>
      <c r="D66" s="1738"/>
      <c r="E66" s="1738"/>
      <c r="F66" s="1738"/>
      <c r="G66" s="1738"/>
      <c r="H66" s="1738"/>
      <c r="I66" s="1738"/>
      <c r="J66" s="1738"/>
      <c r="K66" s="1738"/>
      <c r="L66" s="1738"/>
      <c r="M66" s="1738"/>
      <c r="N66" s="1738"/>
      <c r="O66" s="1738"/>
      <c r="P66" s="1738"/>
      <c r="Q66" s="1738"/>
      <c r="R66" s="1738"/>
      <c r="S66" s="1738"/>
      <c r="T66" s="1738"/>
      <c r="U66" s="1738"/>
      <c r="V66" s="1738"/>
      <c r="W66" s="1738"/>
      <c r="X66" s="1738"/>
      <c r="Y66" s="1738"/>
      <c r="Z66" s="1738"/>
      <c r="AA66" s="1738"/>
      <c r="AB66" s="1738"/>
      <c r="AC66" s="1738"/>
      <c r="AD66" s="1738"/>
      <c r="AE66" s="1738"/>
      <c r="AF66" s="1738"/>
      <c r="AG66" s="1738"/>
      <c r="AH66" s="1738"/>
      <c r="AI66" s="1739"/>
    </row>
  </sheetData>
  <sheetProtection algorithmName="SHA-512" hashValue="GXYRwgdQdLoe3iuWUnR0IVNMAcQGShX+WjVEYeGg3aHZ6h0UtTp0eWO5DobzutSgyIUWUaOnMAP2RXm/Ng09pQ==" saltValue="WCdGx6D7YVU1+530pOvyCw==" spinCount="100000" sheet="1" formatCells="0" formatRows="0" insertRows="0" deleteRows="0"/>
  <customSheetViews>
    <customSheetView guid="{A75F8835-BC11-4842-B3E4-C76AE9AA1723}" scale="110" showPageBreaks="1" showGridLines="0" outlineSymbols="0" printArea="1" view="pageBreakPreview">
      <selection activeCell="A69" sqref="A69:AI69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outlineSymbols="0" zeroValues="0" printArea="1" view="pageLayout" topLeftCell="A138"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32">
    <mergeCell ref="B19:AH19"/>
    <mergeCell ref="A66:AI66"/>
    <mergeCell ref="B34:AH34"/>
    <mergeCell ref="B36:AH39"/>
    <mergeCell ref="B41:AH43"/>
    <mergeCell ref="R44:AH44"/>
    <mergeCell ref="U49:AH49"/>
    <mergeCell ref="B64:S64"/>
    <mergeCell ref="U64:AH64"/>
    <mergeCell ref="A65:AH65"/>
    <mergeCell ref="B49:S49"/>
    <mergeCell ref="B51:AH51"/>
    <mergeCell ref="B53:AH55"/>
    <mergeCell ref="C61:R62"/>
    <mergeCell ref="B21:AH23"/>
    <mergeCell ref="B58:AH59"/>
    <mergeCell ref="B26:AH28"/>
    <mergeCell ref="B30:AH32"/>
    <mergeCell ref="B33:AH33"/>
    <mergeCell ref="B24:AH24"/>
    <mergeCell ref="B56:AH56"/>
    <mergeCell ref="C46:R47"/>
    <mergeCell ref="B7:AH10"/>
    <mergeCell ref="B11:AH11"/>
    <mergeCell ref="B13:AH16"/>
    <mergeCell ref="B17:AH17"/>
    <mergeCell ref="B18:Z18"/>
    <mergeCell ref="A2:W2"/>
    <mergeCell ref="AD2:AH2"/>
    <mergeCell ref="A3:AI3"/>
    <mergeCell ref="A4:AI4"/>
    <mergeCell ref="B5:AH5"/>
  </mergeCells>
  <dataValidations count="2">
    <dataValidation allowBlank="1" showInputMessage="1" showErrorMessage="1" promptTitle="Uwaga!" prompt="Do tego pola jest automatycznie &quot;zaciągana&quot; wartość z pola &quot;Reprezentujący&quot; w załączniku B.VII.B.13.1._x000a_Dane oczywiście można zmodyfikować lub zastąpić zupełnie innymi._x000a_" sqref="B21:AH23"/>
    <dataValidation allowBlank="1" showInputMessage="1" showErrorMessage="1" promptTitle="Uwaga!" prompt="Do tego pola jest automatycznie &quot;zaciągana&quot; wartość z pola 2. w części B.III formularza._x000a_Dane oczywiście można zmodyfikować lub zastąpić zupełnie innymi." sqref="B30:AH32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showGridLines="0" view="pageBreakPreview" zoomScale="85" zoomScaleNormal="100" zoomScaleSheetLayoutView="85" workbookViewId="0">
      <selection activeCell="A51" sqref="A51:O51"/>
    </sheetView>
  </sheetViews>
  <sheetFormatPr defaultColWidth="9.140625" defaultRowHeight="12.75"/>
  <cols>
    <col min="1" max="1" width="2.5703125" style="34" customWidth="1"/>
    <col min="2" max="2" width="3.140625" style="34" customWidth="1"/>
    <col min="3" max="3" width="58.42578125" style="34" customWidth="1"/>
    <col min="4" max="9" width="13.5703125" style="34" customWidth="1"/>
    <col min="10" max="10" width="1.5703125" style="34" customWidth="1"/>
    <col min="11" max="11" width="9" style="34" customWidth="1"/>
    <col min="12" max="16384" width="9.140625" style="34"/>
  </cols>
  <sheetData>
    <row r="1" spans="1:13" ht="15" customHeight="1">
      <c r="A1" s="33"/>
      <c r="C1" s="251"/>
    </row>
    <row r="2" spans="1:13" ht="15" customHeight="1">
      <c r="A2" s="33"/>
      <c r="C2" s="251"/>
      <c r="H2" s="247"/>
      <c r="I2" s="252" t="s">
        <v>436</v>
      </c>
    </row>
    <row r="3" spans="1:13" ht="15" customHeight="1">
      <c r="A3" s="33"/>
      <c r="C3" s="251"/>
      <c r="H3" s="247"/>
    </row>
    <row r="4" spans="1:13" ht="15" customHeight="1">
      <c r="A4" s="33"/>
      <c r="B4" s="1741" t="s">
        <v>891</v>
      </c>
      <c r="C4" s="1741"/>
      <c r="D4" s="1741"/>
      <c r="E4" s="253"/>
      <c r="F4" s="253"/>
      <c r="G4" s="253"/>
      <c r="H4" s="253"/>
      <c r="I4" s="253"/>
    </row>
    <row r="5" spans="1:13" ht="2.25" customHeight="1">
      <c r="A5" s="33"/>
      <c r="B5" s="1741"/>
      <c r="C5" s="1741"/>
      <c r="D5" s="1741"/>
      <c r="E5" s="253"/>
      <c r="F5" s="253"/>
      <c r="G5" s="253"/>
      <c r="H5" s="253"/>
      <c r="I5" s="253"/>
    </row>
    <row r="6" spans="1:13" ht="12" customHeight="1">
      <c r="A6" s="33"/>
      <c r="B6" s="1702"/>
      <c r="C6" s="1702"/>
      <c r="D6" s="1702"/>
      <c r="E6" s="1702"/>
      <c r="F6" s="1702"/>
      <c r="G6" s="1702"/>
      <c r="H6" s="1702"/>
      <c r="I6" s="1702"/>
      <c r="K6" s="241"/>
      <c r="L6" s="241"/>
      <c r="M6" s="241"/>
    </row>
    <row r="7" spans="1:13" ht="12" customHeight="1">
      <c r="A7" s="33"/>
      <c r="B7" s="249" t="s">
        <v>631</v>
      </c>
      <c r="C7" s="254" t="s">
        <v>632</v>
      </c>
      <c r="D7" s="249"/>
      <c r="E7" s="249"/>
      <c r="F7" s="249"/>
      <c r="G7" s="249"/>
      <c r="H7" s="249"/>
      <c r="I7" s="249"/>
      <c r="K7" s="241"/>
      <c r="L7" s="241"/>
      <c r="M7" s="241"/>
    </row>
    <row r="8" spans="1:13" ht="15" customHeight="1">
      <c r="A8" s="33"/>
      <c r="B8" s="1751" t="s">
        <v>633</v>
      </c>
      <c r="C8" s="1751"/>
      <c r="D8" s="1751"/>
      <c r="E8" s="1751"/>
      <c r="F8" s="1751"/>
      <c r="G8" s="1751"/>
      <c r="H8" s="1751"/>
      <c r="I8" s="1751"/>
      <c r="K8" s="255"/>
      <c r="L8" s="241"/>
      <c r="M8" s="241"/>
    </row>
    <row r="9" spans="1:13" ht="12.75" customHeight="1">
      <c r="A9" s="33"/>
      <c r="B9" s="1752" t="s">
        <v>437</v>
      </c>
      <c r="C9" s="1752"/>
      <c r="D9" s="1753" t="s">
        <v>438</v>
      </c>
      <c r="E9" s="1753"/>
      <c r="F9" s="1753"/>
      <c r="G9" s="1753"/>
      <c r="H9" s="1753"/>
      <c r="I9" s="1753"/>
      <c r="K9" s="241"/>
      <c r="L9" s="241"/>
      <c r="M9" s="241"/>
    </row>
    <row r="10" spans="1:13">
      <c r="A10" s="33"/>
      <c r="B10" s="1752"/>
      <c r="C10" s="1752"/>
      <c r="D10" s="256" t="s">
        <v>634</v>
      </c>
      <c r="E10" s="256" t="s">
        <v>635</v>
      </c>
      <c r="F10" s="256" t="s">
        <v>636</v>
      </c>
      <c r="G10" s="256" t="s">
        <v>637</v>
      </c>
      <c r="H10" s="256" t="s">
        <v>638</v>
      </c>
      <c r="I10" s="256" t="s">
        <v>639</v>
      </c>
      <c r="K10" s="241"/>
      <c r="L10" s="241"/>
      <c r="M10" s="241"/>
    </row>
    <row r="11" spans="1:13" ht="15" customHeight="1">
      <c r="A11" s="33"/>
      <c r="B11" s="1747" t="s">
        <v>678</v>
      </c>
      <c r="C11" s="1747"/>
      <c r="D11" s="458"/>
      <c r="E11" s="458"/>
      <c r="F11" s="458"/>
      <c r="G11" s="458"/>
      <c r="H11" s="458"/>
      <c r="I11" s="458"/>
      <c r="K11" s="241"/>
      <c r="L11" s="241"/>
      <c r="M11" s="241"/>
    </row>
    <row r="12" spans="1:13" ht="13.5" customHeight="1">
      <c r="A12" s="33"/>
      <c r="B12" s="1747" t="s">
        <v>640</v>
      </c>
      <c r="C12" s="1747"/>
      <c r="D12" s="459"/>
      <c r="E12" s="459"/>
      <c r="F12" s="459"/>
      <c r="G12" s="459"/>
      <c r="H12" s="459"/>
      <c r="I12" s="459"/>
      <c r="K12" s="241"/>
      <c r="L12" s="241"/>
      <c r="M12" s="241"/>
    </row>
    <row r="13" spans="1:13" ht="15" customHeight="1">
      <c r="A13" s="33"/>
      <c r="B13" s="1747" t="s">
        <v>439</v>
      </c>
      <c r="C13" s="1747"/>
      <c r="D13" s="460">
        <f t="shared" ref="D13:I13" si="0">D11-D12</f>
        <v>0</v>
      </c>
      <c r="E13" s="460">
        <f t="shared" si="0"/>
        <v>0</v>
      </c>
      <c r="F13" s="460">
        <f t="shared" si="0"/>
        <v>0</v>
      </c>
      <c r="G13" s="460">
        <f t="shared" si="0"/>
        <v>0</v>
      </c>
      <c r="H13" s="460">
        <f t="shared" si="0"/>
        <v>0</v>
      </c>
      <c r="I13" s="460">
        <f t="shared" si="0"/>
        <v>0</v>
      </c>
      <c r="K13" s="241"/>
      <c r="L13" s="241"/>
      <c r="M13" s="241"/>
    </row>
    <row r="14" spans="1:13" ht="15" customHeight="1">
      <c r="A14" s="33"/>
      <c r="B14" s="1747" t="s">
        <v>641</v>
      </c>
      <c r="C14" s="1747"/>
      <c r="D14" s="456"/>
      <c r="E14" s="456"/>
      <c r="F14" s="456"/>
      <c r="G14" s="456"/>
      <c r="H14" s="456"/>
      <c r="I14" s="456"/>
      <c r="K14" s="241"/>
      <c r="L14" s="241"/>
      <c r="M14" s="241"/>
    </row>
    <row r="15" spans="1:13" ht="15" customHeight="1">
      <c r="A15" s="33"/>
      <c r="B15" s="1747" t="s">
        <v>642</v>
      </c>
      <c r="C15" s="1747"/>
      <c r="D15" s="457">
        <f t="shared" ref="D15:I15" si="1">D13-D14</f>
        <v>0</v>
      </c>
      <c r="E15" s="457">
        <f t="shared" si="1"/>
        <v>0</v>
      </c>
      <c r="F15" s="457">
        <f t="shared" si="1"/>
        <v>0</v>
      </c>
      <c r="G15" s="457">
        <f t="shared" si="1"/>
        <v>0</v>
      </c>
      <c r="H15" s="457">
        <f t="shared" si="1"/>
        <v>0</v>
      </c>
      <c r="I15" s="457">
        <f t="shared" si="1"/>
        <v>0</v>
      </c>
      <c r="K15" s="241"/>
      <c r="L15" s="241"/>
      <c r="M15" s="241"/>
    </row>
    <row r="16" spans="1:13">
      <c r="A16" s="33"/>
      <c r="B16" s="78"/>
      <c r="C16" s="78"/>
      <c r="D16" s="78"/>
      <c r="E16" s="78"/>
      <c r="F16" s="78"/>
      <c r="G16" s="78"/>
      <c r="H16" s="78"/>
      <c r="I16" s="78"/>
      <c r="K16" s="241"/>
      <c r="L16" s="241"/>
      <c r="M16" s="241"/>
    </row>
    <row r="17" spans="1:13" ht="12.75" customHeight="1">
      <c r="A17" s="33"/>
      <c r="B17" s="1748" t="s">
        <v>643</v>
      </c>
      <c r="C17" s="1748"/>
      <c r="D17" s="1748"/>
      <c r="E17" s="1748"/>
      <c r="F17" s="1748"/>
      <c r="G17" s="1748"/>
      <c r="H17" s="1748"/>
      <c r="I17" s="78"/>
      <c r="K17" s="241"/>
      <c r="L17" s="241"/>
      <c r="M17" s="241"/>
    </row>
    <row r="18" spans="1:13">
      <c r="A18" s="33"/>
      <c r="B18" s="257"/>
      <c r="C18" s="257"/>
      <c r="D18" s="78"/>
      <c r="E18" s="78"/>
      <c r="F18" s="78"/>
      <c r="G18" s="78"/>
      <c r="H18" s="78"/>
      <c r="I18" s="78"/>
      <c r="K18" s="241"/>
      <c r="L18" s="241"/>
      <c r="M18" s="241"/>
    </row>
    <row r="19" spans="1:13">
      <c r="A19" s="33"/>
      <c r="B19" s="257" t="s">
        <v>644</v>
      </c>
      <c r="C19" s="257" t="s">
        <v>645</v>
      </c>
      <c r="D19" s="78"/>
      <c r="E19" s="78"/>
      <c r="F19" s="78"/>
      <c r="G19" s="78"/>
      <c r="H19" s="78"/>
      <c r="I19" s="78"/>
      <c r="K19" s="241"/>
      <c r="L19" s="241"/>
      <c r="M19" s="241"/>
    </row>
    <row r="20" spans="1:13">
      <c r="A20" s="33"/>
      <c r="B20" s="257"/>
      <c r="C20" s="257"/>
      <c r="D20" s="78"/>
      <c r="E20" s="78"/>
      <c r="F20" s="78"/>
      <c r="G20" s="78"/>
      <c r="H20" s="78"/>
      <c r="I20" s="78"/>
      <c r="K20" s="241"/>
      <c r="L20" s="241"/>
      <c r="M20" s="241"/>
    </row>
    <row r="21" spans="1:13" ht="6" customHeight="1">
      <c r="A21" s="33"/>
      <c r="B21" s="258"/>
      <c r="C21" s="259"/>
      <c r="D21" s="36"/>
      <c r="E21" s="36"/>
      <c r="F21" s="36"/>
      <c r="G21" s="36"/>
      <c r="H21" s="36"/>
      <c r="I21" s="37"/>
      <c r="K21" s="241"/>
      <c r="L21" s="241"/>
      <c r="M21" s="241"/>
    </row>
    <row r="22" spans="1:13" ht="12.75" customHeight="1">
      <c r="A22" s="33"/>
      <c r="B22" s="1749" t="s">
        <v>646</v>
      </c>
      <c r="C22" s="1750"/>
      <c r="D22" s="1750"/>
      <c r="E22" s="1750"/>
      <c r="F22" s="1750"/>
      <c r="G22" s="1750"/>
      <c r="H22" s="1750"/>
      <c r="I22" s="260"/>
      <c r="K22" s="241"/>
      <c r="L22" s="241"/>
      <c r="M22" s="241"/>
    </row>
    <row r="23" spans="1:13" s="163" customFormat="1" ht="6" customHeight="1">
      <c r="A23" s="33"/>
      <c r="B23" s="261"/>
      <c r="C23" s="248"/>
      <c r="D23" s="248"/>
      <c r="E23" s="248"/>
      <c r="F23" s="248"/>
      <c r="G23" s="248"/>
      <c r="H23" s="248"/>
      <c r="I23" s="32"/>
      <c r="J23" s="248"/>
      <c r="K23" s="248"/>
      <c r="L23" s="248"/>
      <c r="M23" s="248"/>
    </row>
    <row r="24" spans="1:13" s="163" customFormat="1" ht="10.5" customHeight="1">
      <c r="A24" s="33"/>
      <c r="B24" s="169"/>
      <c r="C24" s="1710" t="str">
        <f>IF(B_III_tyt_oper="","",B_III_tyt_oper)</f>
        <v/>
      </c>
      <c r="D24" s="1711"/>
      <c r="E24" s="1711"/>
      <c r="F24" s="1711"/>
      <c r="G24" s="1711"/>
      <c r="H24" s="1712"/>
      <c r="I24" s="169"/>
      <c r="J24" s="77"/>
      <c r="K24" s="77"/>
      <c r="L24" s="77"/>
      <c r="M24" s="77"/>
    </row>
    <row r="25" spans="1:13" s="163" customFormat="1" ht="10.5" customHeight="1">
      <c r="A25" s="33"/>
      <c r="B25" s="169"/>
      <c r="C25" s="1733"/>
      <c r="D25" s="1734"/>
      <c r="E25" s="1734"/>
      <c r="F25" s="1734"/>
      <c r="G25" s="1734"/>
      <c r="H25" s="1735"/>
      <c r="I25" s="169"/>
      <c r="J25" s="77"/>
      <c r="K25" s="77"/>
      <c r="L25" s="77"/>
      <c r="M25" s="77"/>
    </row>
    <row r="26" spans="1:13" s="163" customFormat="1" ht="10.5" customHeight="1">
      <c r="A26" s="33"/>
      <c r="B26" s="169"/>
      <c r="C26" s="1733"/>
      <c r="D26" s="1734"/>
      <c r="E26" s="1734"/>
      <c r="F26" s="1734"/>
      <c r="G26" s="1734"/>
      <c r="H26" s="1735"/>
      <c r="I26" s="169"/>
      <c r="J26" s="77"/>
      <c r="K26" s="77"/>
      <c r="L26" s="77"/>
      <c r="M26" s="77"/>
    </row>
    <row r="27" spans="1:13" s="163" customFormat="1" ht="10.5" customHeight="1">
      <c r="A27" s="33"/>
      <c r="B27" s="169"/>
      <c r="C27" s="1713"/>
      <c r="D27" s="1714"/>
      <c r="E27" s="1714"/>
      <c r="F27" s="1714"/>
      <c r="G27" s="1714"/>
      <c r="H27" s="1715"/>
      <c r="I27" s="169"/>
      <c r="J27" s="77"/>
      <c r="K27" s="77"/>
      <c r="L27" s="77"/>
      <c r="M27" s="77"/>
    </row>
    <row r="28" spans="1:13" s="163" customFormat="1" ht="12.75" customHeight="1">
      <c r="A28" s="33"/>
      <c r="B28" s="1742" t="s">
        <v>171</v>
      </c>
      <c r="C28" s="1708"/>
      <c r="D28" s="1708"/>
      <c r="E28" s="1708"/>
      <c r="F28" s="1708"/>
      <c r="G28" s="1708"/>
      <c r="H28" s="1708"/>
      <c r="I28" s="262"/>
      <c r="J28" s="236"/>
      <c r="K28" s="236"/>
      <c r="L28" s="236"/>
      <c r="M28" s="236"/>
    </row>
    <row r="29" spans="1:13" s="163" customFormat="1" ht="6" customHeight="1">
      <c r="A29" s="33"/>
      <c r="B29" s="261"/>
      <c r="C29" s="248"/>
      <c r="D29" s="248"/>
      <c r="E29" s="248"/>
      <c r="F29" s="248"/>
      <c r="G29" s="248"/>
      <c r="H29" s="248"/>
      <c r="I29" s="32"/>
      <c r="J29" s="248"/>
      <c r="K29" s="248"/>
      <c r="L29" s="248"/>
      <c r="M29" s="248"/>
    </row>
    <row r="30" spans="1:13" ht="14.25" customHeight="1">
      <c r="A30" s="33"/>
      <c r="B30" s="1743" t="s">
        <v>647</v>
      </c>
      <c r="C30" s="1744"/>
      <c r="D30" s="1744"/>
      <c r="E30" s="1744"/>
      <c r="F30" s="1744"/>
      <c r="G30" s="1744"/>
      <c r="H30" s="1744"/>
      <c r="I30" s="263"/>
      <c r="K30" s="241"/>
      <c r="L30" s="241"/>
      <c r="M30" s="241"/>
    </row>
    <row r="31" spans="1:13" ht="14.25" customHeight="1">
      <c r="A31" s="33"/>
      <c r="B31" s="1743"/>
      <c r="C31" s="1744"/>
      <c r="D31" s="1744"/>
      <c r="E31" s="1744"/>
      <c r="F31" s="1744"/>
      <c r="G31" s="1744"/>
      <c r="H31" s="1744"/>
      <c r="I31" s="263"/>
      <c r="K31" s="241"/>
      <c r="L31" s="241"/>
      <c r="M31" s="241"/>
    </row>
    <row r="32" spans="1:13" ht="15" customHeight="1">
      <c r="A32" s="33"/>
      <c r="B32" s="264"/>
      <c r="C32" s="265"/>
      <c r="D32" s="265"/>
      <c r="E32" s="265"/>
      <c r="F32" s="265"/>
      <c r="G32" s="265"/>
      <c r="H32" s="265"/>
      <c r="I32" s="266"/>
      <c r="K32" s="241"/>
      <c r="L32" s="241"/>
      <c r="M32" s="241"/>
    </row>
    <row r="33" spans="1:13" ht="3.75" customHeight="1">
      <c r="A33" s="33"/>
      <c r="K33" s="241"/>
      <c r="L33" s="241"/>
      <c r="M33" s="241"/>
    </row>
    <row r="34" spans="1:13" ht="3.75" customHeight="1">
      <c r="A34" s="33"/>
      <c r="K34" s="241"/>
      <c r="L34" s="241"/>
      <c r="M34" s="241"/>
    </row>
    <row r="35" spans="1:13" ht="3.75" customHeight="1">
      <c r="A35" s="33"/>
      <c r="K35" s="241"/>
      <c r="L35" s="241"/>
      <c r="M35" s="241"/>
    </row>
    <row r="36" spans="1:13" ht="10.5" customHeight="1">
      <c r="A36" s="33"/>
      <c r="B36" s="267"/>
      <c r="C36" s="268"/>
      <c r="D36" s="268"/>
      <c r="H36" s="1745"/>
      <c r="I36" s="1744"/>
      <c r="K36" s="241"/>
      <c r="L36" s="241"/>
      <c r="M36" s="241"/>
    </row>
    <row r="37" spans="1:13" ht="10.5" customHeight="1">
      <c r="A37" s="33"/>
      <c r="B37" s="267"/>
      <c r="C37" s="1746"/>
      <c r="D37" s="1746"/>
      <c r="E37" s="1746"/>
      <c r="H37" s="1745"/>
      <c r="I37" s="1744"/>
      <c r="K37" s="241"/>
      <c r="L37" s="241"/>
      <c r="M37" s="241"/>
    </row>
    <row r="38" spans="1:13" ht="12.75" customHeight="1">
      <c r="A38" s="33"/>
      <c r="B38" s="267"/>
      <c r="C38" s="269"/>
      <c r="D38" s="270"/>
      <c r="E38" s="271"/>
      <c r="F38" s="271"/>
      <c r="G38" s="271"/>
      <c r="H38" s="250"/>
      <c r="I38" s="250"/>
      <c r="J38" s="270"/>
      <c r="K38" s="241"/>
      <c r="L38" s="241"/>
      <c r="M38" s="241"/>
    </row>
    <row r="39" spans="1:13" ht="10.5" customHeight="1">
      <c r="A39" s="33"/>
      <c r="B39" s="267"/>
      <c r="C39" s="270"/>
      <c r="D39" s="270"/>
      <c r="E39" s="271"/>
      <c r="F39" s="271"/>
      <c r="J39" s="270"/>
      <c r="K39" s="241"/>
      <c r="L39" s="241"/>
      <c r="M39" s="241"/>
    </row>
    <row r="40" spans="1:13" ht="10.5" customHeight="1">
      <c r="A40" s="33"/>
      <c r="B40" s="267"/>
      <c r="C40" s="272"/>
      <c r="D40" s="273"/>
      <c r="E40" s="255"/>
      <c r="F40" s="255"/>
      <c r="I40" s="172"/>
      <c r="J40" s="270"/>
      <c r="K40" s="241"/>
      <c r="L40" s="241"/>
      <c r="M40" s="241"/>
    </row>
    <row r="41" spans="1:13">
      <c r="A41" s="33"/>
      <c r="B41" s="267"/>
      <c r="C41" s="268"/>
      <c r="D41" s="268"/>
      <c r="E41" s="268"/>
      <c r="F41" s="672"/>
      <c r="G41" s="268"/>
      <c r="H41" s="1673" t="s">
        <v>440</v>
      </c>
      <c r="I41" s="1673"/>
      <c r="J41" s="272"/>
      <c r="K41" s="241"/>
      <c r="L41" s="241"/>
      <c r="M41" s="241"/>
    </row>
    <row r="42" spans="1:13" ht="67.5" customHeight="1">
      <c r="B42" s="267"/>
      <c r="C42" s="1740"/>
      <c r="D42" s="1740"/>
      <c r="E42" s="274"/>
      <c r="F42" s="275" t="s">
        <v>441</v>
      </c>
      <c r="G42" s="268"/>
      <c r="H42" s="1638" t="s">
        <v>587</v>
      </c>
      <c r="I42" s="1638"/>
      <c r="J42" s="272"/>
      <c r="K42" s="241"/>
      <c r="L42" s="241"/>
      <c r="M42" s="241"/>
    </row>
    <row r="43" spans="1:13" ht="21.75" customHeight="1">
      <c r="B43" s="276"/>
      <c r="C43" s="277"/>
      <c r="D43" s="277"/>
      <c r="E43" s="277"/>
      <c r="F43" s="277"/>
      <c r="G43" s="167"/>
      <c r="H43" s="172"/>
      <c r="I43" s="172"/>
      <c r="J43" s="278"/>
      <c r="K43" s="241"/>
      <c r="L43" s="241"/>
      <c r="M43" s="241"/>
    </row>
    <row r="44" spans="1:13">
      <c r="H44" s="172"/>
      <c r="I44" s="172"/>
    </row>
  </sheetData>
  <sheetProtection algorithmName="SHA-512" hashValue="zQRiuFoyqTP9sgkmPs47N6B8NFwtssvSC6d7Is0bbPz1qJEKr5rQCHkcEIhXZDrxFwCx4Lxmsb1+rVjU5rgyIQ==" saltValue="MTev7TfI88WOxlLrT1BYIA==" spinCount="100000" sheet="1" formatCells="0" formatRows="0" insertRows="0" deleteRows="0"/>
  <customSheetViews>
    <customSheetView guid="{A75F8835-BC11-4842-B3E4-C76AE9AA1723}" scale="85" showPageBreaks="1" showGridLines="0" printArea="1" view="pageBreakPreview">
      <selection activeCell="B28" sqref="B28:H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landscape" errors="blank" r:id="rId1"/>
      <headerFooter alignWithMargins="0">
        <oddFooter>&amp;L&amp;8PROW 2014-2020_19.2/3/z&amp;R
&amp;8Strona &amp;P z &amp;N</oddFooter>
      </headerFooter>
    </customSheetView>
  </customSheetViews>
  <mergeCells count="21">
    <mergeCell ref="B6:I6"/>
    <mergeCell ref="B8:I8"/>
    <mergeCell ref="B9:C10"/>
    <mergeCell ref="D9:I9"/>
    <mergeCell ref="B11:C11"/>
    <mergeCell ref="H41:I41"/>
    <mergeCell ref="C42:D42"/>
    <mergeCell ref="H42:I42"/>
    <mergeCell ref="B4:D5"/>
    <mergeCell ref="C24:H27"/>
    <mergeCell ref="B28:H28"/>
    <mergeCell ref="B30:H31"/>
    <mergeCell ref="H36:H37"/>
    <mergeCell ref="I36:I37"/>
    <mergeCell ref="C37:E37"/>
    <mergeCell ref="B12:C12"/>
    <mergeCell ref="B13:C13"/>
    <mergeCell ref="B14:C14"/>
    <mergeCell ref="B15:C15"/>
    <mergeCell ref="B17:H17"/>
    <mergeCell ref="B22:H22"/>
  </mergeCells>
  <dataValidations xWindow="917" yWindow="452" count="3">
    <dataValidation allowBlank="1" showErrorMessage="1" promptTitle="Wartość właściwa:" prompt="Należy wpisać wynik, w zależności od wartości z pkt IX: „operacja generuje znaczący dochód netto” albo &quot;operacja nie generuje znaczącego dochodu netto&quot;._x000a_" sqref="I36:I37"/>
    <dataValidation allowBlank="1" showInputMessage="1" showErrorMessage="1" promptTitle="Uwaga!" prompt="Pola wyróżnione mają zdefiniowane formuły, ale nie są zablokowane. Oznacza to, że mogą zostać wypełnione automatycznie (formuła uwzględni dane z oznaczonego zakresu) albo poprzez &quot;ręczne&quot; wprowadzenie wartości. Dozwolone jest także modyfikowanie formuł." sqref="D13 D15 E13 E15 F13 F15 G13 G15 H13 H15 I13 I15"/>
    <dataValidation allowBlank="1" showInputMessage="1" showErrorMessage="1" promptTitle="Uwaga!" prompt="To pole automatycznie &quot;zaciąga&quot; dane z pola 2 w części B.III" sqref="C24:H27"/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66" orientation="portrait" errors="blank" r:id="rId2"/>
  <headerFooter alignWithMargins="0">
    <oddFooter>&amp;L&amp;8PROW 2014-2020_19.2/5/z&amp;R
&amp;8Strona &amp;P z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6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"/>
  <cols>
    <col min="1" max="1" width="1.42578125" style="674" customWidth="1"/>
    <col min="2" max="2" width="0.85546875" style="674" customWidth="1"/>
    <col min="3" max="37" width="2.85546875" style="674" customWidth="1"/>
    <col min="38" max="38" width="1.5703125" style="674" customWidth="1"/>
    <col min="39" max="39" width="8.5703125" style="674" customWidth="1"/>
    <col min="40" max="16384" width="9.140625" style="674"/>
  </cols>
  <sheetData>
    <row r="1" spans="1:38" ht="6.75" customHeight="1">
      <c r="A1" s="673"/>
      <c r="B1" s="673"/>
      <c r="C1" s="1775"/>
      <c r="D1" s="1775"/>
      <c r="E1" s="1775"/>
      <c r="F1" s="1775"/>
      <c r="G1" s="1775"/>
      <c r="H1" s="1775"/>
      <c r="I1" s="1775"/>
      <c r="J1" s="1775"/>
      <c r="K1" s="1775"/>
      <c r="L1" s="1775"/>
      <c r="M1" s="1775"/>
      <c r="N1" s="1775"/>
      <c r="O1" s="1775"/>
      <c r="P1" s="1775"/>
      <c r="Q1" s="1775"/>
      <c r="R1" s="1775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1776"/>
      <c r="AH1" s="1776"/>
      <c r="AI1" s="1776"/>
      <c r="AJ1" s="1776"/>
      <c r="AK1" s="1776"/>
      <c r="AL1" s="673"/>
    </row>
    <row r="2" spans="1:38" ht="15.95" customHeight="1">
      <c r="A2" s="673"/>
      <c r="B2" s="673"/>
      <c r="C2" s="1775"/>
      <c r="D2" s="1775"/>
      <c r="E2" s="1775"/>
      <c r="F2" s="1775"/>
      <c r="G2" s="1775"/>
      <c r="H2" s="1775"/>
      <c r="I2" s="1775"/>
      <c r="J2" s="1775"/>
      <c r="K2" s="1775"/>
      <c r="L2" s="1775"/>
      <c r="M2" s="1775"/>
      <c r="N2" s="1775"/>
      <c r="O2" s="1775"/>
      <c r="P2" s="1775"/>
      <c r="Q2" s="1775"/>
      <c r="R2" s="1775"/>
      <c r="S2" s="673"/>
      <c r="T2" s="673"/>
      <c r="U2" s="673"/>
      <c r="V2" s="673"/>
      <c r="W2" s="673"/>
      <c r="X2" s="673"/>
      <c r="Y2" s="673"/>
      <c r="Z2" s="675"/>
      <c r="AA2" s="675"/>
      <c r="AB2" s="675"/>
      <c r="AC2" s="676"/>
      <c r="AD2" s="676"/>
      <c r="AE2" s="676"/>
      <c r="AF2" s="676"/>
      <c r="AG2" s="1777" t="s">
        <v>436</v>
      </c>
      <c r="AH2" s="1778"/>
      <c r="AI2" s="1778"/>
      <c r="AJ2" s="1778"/>
      <c r="AK2" s="1779"/>
      <c r="AL2" s="675"/>
    </row>
    <row r="3" spans="1:38" ht="34.5" customHeight="1">
      <c r="A3" s="1780" t="s">
        <v>812</v>
      </c>
      <c r="B3" s="1780"/>
      <c r="C3" s="1780"/>
      <c r="D3" s="1780"/>
      <c r="E3" s="1780"/>
      <c r="F3" s="1780"/>
      <c r="G3" s="1780"/>
      <c r="H3" s="1780"/>
      <c r="I3" s="1780"/>
      <c r="J3" s="1780"/>
      <c r="K3" s="1780"/>
      <c r="L3" s="1780"/>
      <c r="M3" s="1780"/>
      <c r="N3" s="1780"/>
      <c r="O3" s="1780"/>
      <c r="P3" s="1780"/>
      <c r="Q3" s="1780"/>
      <c r="R3" s="1780"/>
      <c r="S3" s="1780"/>
      <c r="T3" s="1780"/>
      <c r="U3" s="1780"/>
      <c r="V3" s="1780"/>
      <c r="W3" s="1780"/>
      <c r="X3" s="1780"/>
      <c r="Y3" s="1780"/>
      <c r="Z3" s="1780"/>
      <c r="AA3" s="1780"/>
      <c r="AB3" s="1780"/>
      <c r="AC3" s="1780"/>
      <c r="AD3" s="1780"/>
      <c r="AE3" s="1780"/>
      <c r="AF3" s="1780"/>
      <c r="AG3" s="1780"/>
      <c r="AH3" s="1780"/>
      <c r="AI3" s="1780"/>
      <c r="AJ3" s="1780"/>
      <c r="AK3" s="1780"/>
      <c r="AL3" s="1780"/>
    </row>
    <row r="4" spans="1:38" ht="9" customHeight="1">
      <c r="A4" s="677"/>
      <c r="B4" s="677"/>
      <c r="C4" s="677"/>
      <c r="D4" s="677"/>
      <c r="E4" s="677"/>
      <c r="F4" s="677"/>
      <c r="G4" s="677"/>
      <c r="H4" s="677"/>
      <c r="I4" s="677"/>
      <c r="J4" s="677"/>
      <c r="K4" s="677"/>
      <c r="L4" s="677"/>
      <c r="M4" s="677"/>
      <c r="N4" s="677"/>
      <c r="O4" s="677"/>
      <c r="P4" s="677"/>
      <c r="Q4" s="677"/>
      <c r="R4" s="677"/>
      <c r="S4" s="677"/>
      <c r="T4" s="677"/>
      <c r="U4" s="677"/>
      <c r="V4" s="677"/>
      <c r="W4" s="677"/>
      <c r="X4" s="677"/>
      <c r="Y4" s="677"/>
      <c r="Z4" s="677"/>
      <c r="AA4" s="677"/>
      <c r="AB4" s="677"/>
      <c r="AC4" s="677"/>
      <c r="AD4" s="677"/>
      <c r="AE4" s="677"/>
      <c r="AF4" s="677"/>
      <c r="AG4" s="677"/>
      <c r="AH4" s="677"/>
      <c r="AI4" s="677"/>
      <c r="AJ4" s="677"/>
      <c r="AK4" s="677"/>
      <c r="AL4" s="677"/>
    </row>
    <row r="5" spans="1:38" ht="30.75" customHeight="1">
      <c r="A5" s="677"/>
      <c r="B5" s="677"/>
      <c r="C5" s="677"/>
      <c r="D5" s="1782"/>
      <c r="E5" s="1783"/>
      <c r="F5" s="1784" t="s">
        <v>800</v>
      </c>
      <c r="G5" s="1785"/>
      <c r="H5" s="1785"/>
      <c r="I5" s="1785"/>
      <c r="J5" s="1785"/>
      <c r="K5" s="1785"/>
      <c r="L5" s="1785"/>
      <c r="M5" s="1785"/>
      <c r="N5" s="1785"/>
      <c r="O5" s="1785"/>
      <c r="P5" s="677"/>
      <c r="Q5" s="677"/>
      <c r="R5" s="1782"/>
      <c r="S5" s="1783"/>
      <c r="T5" s="1784" t="s">
        <v>799</v>
      </c>
      <c r="U5" s="1785"/>
      <c r="V5" s="1785"/>
      <c r="W5" s="1785"/>
      <c r="X5" s="1785"/>
      <c r="Y5" s="1785"/>
      <c r="Z5" s="1785"/>
      <c r="AA5" s="1785"/>
      <c r="AB5" s="1785"/>
      <c r="AC5" s="1785"/>
      <c r="AD5" s="1785"/>
      <c r="AE5" s="1785"/>
      <c r="AF5" s="1785"/>
      <c r="AG5" s="1785"/>
      <c r="AH5" s="1785"/>
      <c r="AI5" s="1785"/>
      <c r="AJ5" s="1785"/>
      <c r="AK5" s="677"/>
      <c r="AL5" s="677"/>
    </row>
    <row r="6" spans="1:38" ht="20.25" customHeight="1">
      <c r="A6" s="673"/>
      <c r="B6" s="673"/>
      <c r="C6" s="673"/>
      <c r="D6" s="673"/>
      <c r="E6" s="673"/>
      <c r="F6" s="673"/>
      <c r="G6" s="673"/>
      <c r="H6" s="673"/>
      <c r="I6" s="673"/>
      <c r="J6" s="673"/>
      <c r="K6" s="673"/>
      <c r="L6" s="673"/>
      <c r="M6" s="673"/>
      <c r="N6" s="673"/>
      <c r="O6" s="673"/>
      <c r="P6" s="673"/>
      <c r="Q6" s="673"/>
      <c r="R6" s="673"/>
      <c r="S6" s="673"/>
      <c r="T6" s="673"/>
      <c r="U6" s="673"/>
      <c r="V6" s="673"/>
      <c r="W6" s="673"/>
      <c r="X6" s="673"/>
      <c r="Y6" s="673"/>
      <c r="Z6" s="673"/>
      <c r="AA6" s="673"/>
      <c r="AB6" s="673"/>
      <c r="AC6" s="673"/>
      <c r="AD6" s="673"/>
      <c r="AE6" s="673"/>
      <c r="AF6" s="673"/>
      <c r="AG6" s="678"/>
      <c r="AH6" s="678"/>
      <c r="AI6" s="678"/>
      <c r="AJ6" s="678"/>
      <c r="AK6" s="678"/>
      <c r="AL6" s="673"/>
    </row>
    <row r="7" spans="1:38" ht="15" customHeight="1">
      <c r="A7" s="1773" t="s">
        <v>734</v>
      </c>
      <c r="B7" s="1773"/>
      <c r="C7" s="1773"/>
      <c r="D7" s="1773"/>
      <c r="E7" s="1773"/>
      <c r="F7" s="1773"/>
      <c r="G7" s="1773"/>
      <c r="H7" s="1773"/>
      <c r="I7" s="1773"/>
      <c r="J7" s="1773"/>
      <c r="K7" s="1773"/>
      <c r="L7" s="1773"/>
      <c r="M7" s="1773"/>
      <c r="N7" s="1773"/>
      <c r="O7" s="1773"/>
      <c r="P7" s="1773"/>
      <c r="Q7" s="1773"/>
      <c r="R7" s="1773"/>
      <c r="S7" s="1773"/>
      <c r="T7" s="1773"/>
      <c r="U7" s="1773"/>
      <c r="V7" s="1773"/>
      <c r="W7" s="1773"/>
      <c r="X7" s="1773"/>
      <c r="Y7" s="1773"/>
      <c r="Z7" s="1773"/>
      <c r="AA7" s="1773"/>
      <c r="AB7" s="1773"/>
      <c r="AC7" s="1773"/>
      <c r="AD7" s="1773"/>
      <c r="AE7" s="1773"/>
      <c r="AF7" s="1773"/>
      <c r="AG7" s="1773"/>
      <c r="AH7" s="1773"/>
      <c r="AI7" s="1773"/>
      <c r="AJ7" s="1773"/>
      <c r="AK7" s="1773"/>
      <c r="AL7" s="1773"/>
    </row>
    <row r="8" spans="1:38" ht="12" customHeight="1">
      <c r="A8" s="679"/>
      <c r="B8" s="679"/>
      <c r="C8" s="1792" t="s">
        <v>735</v>
      </c>
      <c r="D8" s="1792"/>
      <c r="E8" s="1792"/>
      <c r="F8" s="1792"/>
      <c r="G8" s="1792"/>
      <c r="H8" s="1792"/>
      <c r="I8" s="1792"/>
      <c r="J8" s="1792"/>
      <c r="K8" s="1792"/>
      <c r="L8" s="1792" t="s">
        <v>736</v>
      </c>
      <c r="M8" s="1792"/>
      <c r="N8" s="1792"/>
      <c r="O8" s="1792"/>
      <c r="P8" s="1792"/>
      <c r="Q8" s="1792"/>
      <c r="R8" s="1792"/>
      <c r="S8" s="1792"/>
      <c r="T8" s="1792" t="s">
        <v>737</v>
      </c>
      <c r="U8" s="1792"/>
      <c r="V8" s="1792"/>
      <c r="W8" s="1792"/>
      <c r="X8" s="1792"/>
      <c r="Y8" s="1792"/>
      <c r="Z8" s="1792"/>
      <c r="AA8" s="1792"/>
      <c r="AB8" s="1792"/>
      <c r="AC8" s="1793" t="s">
        <v>738</v>
      </c>
      <c r="AD8" s="1793"/>
      <c r="AE8" s="1793"/>
      <c r="AF8" s="1793"/>
      <c r="AG8" s="1793"/>
      <c r="AH8" s="1793"/>
      <c r="AI8" s="1793"/>
      <c r="AJ8" s="1793"/>
      <c r="AK8" s="1793"/>
      <c r="AL8" s="679"/>
    </row>
    <row r="9" spans="1:38" ht="17.25" customHeight="1">
      <c r="A9" s="679"/>
      <c r="B9" s="679"/>
      <c r="C9" s="1781"/>
      <c r="D9" s="1781"/>
      <c r="E9" s="1781"/>
      <c r="F9" s="1781"/>
      <c r="G9" s="1781"/>
      <c r="H9" s="1781"/>
      <c r="I9" s="1781"/>
      <c r="J9" s="1781"/>
      <c r="K9" s="1781"/>
      <c r="L9" s="1781"/>
      <c r="M9" s="1781"/>
      <c r="N9" s="1781"/>
      <c r="O9" s="1781"/>
      <c r="P9" s="1781"/>
      <c r="Q9" s="1781"/>
      <c r="R9" s="1781"/>
      <c r="S9" s="1781"/>
      <c r="T9" s="1781"/>
      <c r="U9" s="1781"/>
      <c r="V9" s="1781"/>
      <c r="W9" s="1781"/>
      <c r="X9" s="1781"/>
      <c r="Y9" s="1781"/>
      <c r="Z9" s="1781"/>
      <c r="AA9" s="1781"/>
      <c r="AB9" s="1781"/>
      <c r="AC9" s="1781"/>
      <c r="AD9" s="1781"/>
      <c r="AE9" s="1781"/>
      <c r="AF9" s="1781"/>
      <c r="AG9" s="1781"/>
      <c r="AH9" s="1781"/>
      <c r="AI9" s="1781"/>
      <c r="AJ9" s="1781"/>
      <c r="AK9" s="1781"/>
      <c r="AL9" s="679"/>
    </row>
    <row r="10" spans="1:38" ht="6" customHeight="1">
      <c r="A10" s="673"/>
      <c r="B10" s="673"/>
      <c r="C10" s="673"/>
      <c r="D10" s="673"/>
      <c r="E10" s="673"/>
      <c r="F10" s="673"/>
      <c r="G10" s="673"/>
      <c r="H10" s="673"/>
      <c r="I10" s="673"/>
      <c r="J10" s="673"/>
      <c r="K10" s="673"/>
      <c r="L10" s="673"/>
      <c r="M10" s="673"/>
      <c r="N10" s="673"/>
      <c r="O10" s="673"/>
      <c r="P10" s="673"/>
      <c r="Q10" s="673"/>
      <c r="R10" s="673"/>
      <c r="S10" s="673"/>
      <c r="T10" s="673"/>
      <c r="U10" s="673"/>
      <c r="V10" s="673"/>
      <c r="W10" s="673"/>
      <c r="X10" s="673"/>
      <c r="Y10" s="673"/>
      <c r="Z10" s="673"/>
      <c r="AA10" s="673"/>
      <c r="AB10" s="673"/>
      <c r="AC10" s="673"/>
      <c r="AD10" s="673"/>
      <c r="AE10" s="673"/>
      <c r="AF10" s="673"/>
      <c r="AG10" s="678"/>
      <c r="AH10" s="678"/>
      <c r="AI10" s="678"/>
      <c r="AJ10" s="678"/>
      <c r="AK10" s="678"/>
      <c r="AL10" s="673"/>
    </row>
    <row r="11" spans="1:38" ht="15" customHeight="1">
      <c r="A11" s="1773" t="s">
        <v>739</v>
      </c>
      <c r="B11" s="1773"/>
      <c r="C11" s="1773"/>
      <c r="D11" s="1773"/>
      <c r="E11" s="1773"/>
      <c r="F11" s="1773"/>
      <c r="G11" s="1773"/>
      <c r="H11" s="1773"/>
      <c r="I11" s="1773"/>
      <c r="J11" s="1773"/>
      <c r="K11" s="1773"/>
      <c r="L11" s="1773"/>
      <c r="M11" s="1773"/>
      <c r="N11" s="1773"/>
      <c r="O11" s="1773"/>
      <c r="P11" s="1773"/>
      <c r="Q11" s="1773"/>
      <c r="R11" s="1773"/>
      <c r="S11" s="1773"/>
      <c r="T11" s="1773"/>
      <c r="U11" s="1773"/>
      <c r="V11" s="1773"/>
      <c r="W11" s="1773"/>
      <c r="X11" s="1773"/>
      <c r="Y11" s="1773"/>
      <c r="Z11" s="1773"/>
      <c r="AA11" s="1773"/>
      <c r="AB11" s="1773"/>
      <c r="AC11" s="1773"/>
      <c r="AD11" s="1773"/>
      <c r="AE11" s="1773"/>
      <c r="AF11" s="1773"/>
      <c r="AG11" s="1773"/>
      <c r="AH11" s="1773"/>
      <c r="AI11" s="1773"/>
      <c r="AJ11" s="1773"/>
      <c r="AK11" s="1773"/>
      <c r="AL11" s="1773"/>
    </row>
    <row r="12" spans="1:38" ht="21.6" customHeight="1">
      <c r="A12" s="673"/>
      <c r="B12" s="673"/>
      <c r="C12" s="1810" t="s">
        <v>813</v>
      </c>
      <c r="D12" s="1810"/>
      <c r="E12" s="1810"/>
      <c r="F12" s="1810"/>
      <c r="G12" s="1810"/>
      <c r="H12" s="1810"/>
      <c r="I12" s="1810"/>
      <c r="J12" s="1810"/>
      <c r="K12" s="1810"/>
      <c r="L12" s="1810"/>
      <c r="M12" s="1810"/>
      <c r="N12" s="1810"/>
      <c r="O12" s="1811"/>
      <c r="P12" s="1812"/>
      <c r="Q12" s="1812"/>
      <c r="R12" s="1812"/>
      <c r="S12" s="1812"/>
      <c r="T12" s="1812"/>
      <c r="U12" s="1812"/>
      <c r="V12" s="1812"/>
      <c r="W12" s="1812"/>
      <c r="X12" s="1812"/>
      <c r="Y12" s="1812"/>
      <c r="Z12" s="1812"/>
      <c r="AA12" s="1812"/>
      <c r="AB12" s="1812"/>
      <c r="AC12" s="1812"/>
      <c r="AD12" s="1812"/>
      <c r="AE12" s="1812"/>
      <c r="AF12" s="1812"/>
      <c r="AG12" s="1812"/>
      <c r="AH12" s="1812"/>
      <c r="AI12" s="1812"/>
      <c r="AJ12" s="1812"/>
      <c r="AK12" s="1813"/>
      <c r="AL12" s="673"/>
    </row>
    <row r="13" spans="1:38" ht="3" customHeight="1">
      <c r="A13" s="673"/>
      <c r="B13" s="673"/>
      <c r="C13" s="673"/>
      <c r="D13" s="673"/>
      <c r="E13" s="673"/>
      <c r="F13" s="673"/>
      <c r="G13" s="673"/>
      <c r="H13" s="673"/>
      <c r="I13" s="673"/>
      <c r="J13" s="673"/>
      <c r="K13" s="673"/>
      <c r="L13" s="673"/>
      <c r="M13" s="673"/>
      <c r="N13" s="673"/>
      <c r="O13" s="673"/>
      <c r="P13" s="673"/>
      <c r="Q13" s="673"/>
      <c r="R13" s="673"/>
      <c r="S13" s="673"/>
      <c r="T13" s="673"/>
      <c r="U13" s="673"/>
      <c r="V13" s="673"/>
      <c r="W13" s="673"/>
      <c r="X13" s="673"/>
      <c r="Y13" s="673"/>
      <c r="Z13" s="673"/>
      <c r="AA13" s="673"/>
      <c r="AB13" s="673"/>
      <c r="AC13" s="673"/>
      <c r="AD13" s="673"/>
      <c r="AE13" s="673"/>
      <c r="AF13" s="673"/>
      <c r="AG13" s="678"/>
      <c r="AH13" s="678"/>
      <c r="AI13" s="678"/>
      <c r="AJ13" s="678"/>
      <c r="AK13" s="678"/>
      <c r="AL13" s="673"/>
    </row>
    <row r="14" spans="1:38" ht="12.75" customHeight="1">
      <c r="A14" s="673"/>
      <c r="B14" s="673"/>
      <c r="C14" s="1761" t="s">
        <v>814</v>
      </c>
      <c r="D14" s="1761"/>
      <c r="E14" s="1761"/>
      <c r="F14" s="1761"/>
      <c r="G14" s="1761"/>
      <c r="H14" s="1761"/>
      <c r="I14" s="1761"/>
      <c r="J14" s="1761"/>
      <c r="K14" s="1761"/>
      <c r="L14" s="1761"/>
      <c r="M14" s="1761"/>
      <c r="N14" s="1761"/>
      <c r="O14" s="1761" t="s">
        <v>815</v>
      </c>
      <c r="P14" s="1761"/>
      <c r="Q14" s="1761"/>
      <c r="R14" s="1761"/>
      <c r="S14" s="1761"/>
      <c r="T14" s="1761"/>
      <c r="U14" s="1761"/>
      <c r="V14" s="1761"/>
      <c r="W14" s="1761"/>
      <c r="X14" s="1761"/>
      <c r="Y14" s="1761"/>
      <c r="Z14" s="1761" t="s">
        <v>816</v>
      </c>
      <c r="AA14" s="1761"/>
      <c r="AB14" s="1761"/>
      <c r="AC14" s="1761"/>
      <c r="AD14" s="1761"/>
      <c r="AE14" s="1761"/>
      <c r="AF14" s="1761"/>
      <c r="AG14" s="1761"/>
      <c r="AH14" s="1761"/>
      <c r="AI14" s="1761"/>
      <c r="AJ14" s="1761"/>
      <c r="AK14" s="1761"/>
      <c r="AL14" s="673"/>
    </row>
    <row r="15" spans="1:38" ht="27.6" customHeight="1">
      <c r="A15" s="673"/>
      <c r="B15" s="673"/>
      <c r="C15" s="1755"/>
      <c r="D15" s="1756"/>
      <c r="E15" s="1756"/>
      <c r="F15" s="1756"/>
      <c r="G15" s="1756"/>
      <c r="H15" s="1756"/>
      <c r="I15" s="1756"/>
      <c r="J15" s="1756"/>
      <c r="K15" s="1756"/>
      <c r="L15" s="1756"/>
      <c r="M15" s="1756"/>
      <c r="N15" s="1757"/>
      <c r="O15" s="1758"/>
      <c r="P15" s="1759"/>
      <c r="Q15" s="1759"/>
      <c r="R15" s="1759"/>
      <c r="S15" s="1759"/>
      <c r="T15" s="1759"/>
      <c r="U15" s="1759"/>
      <c r="V15" s="1759"/>
      <c r="W15" s="1759"/>
      <c r="X15" s="1759"/>
      <c r="Y15" s="1760"/>
      <c r="Z15" s="1758"/>
      <c r="AA15" s="1759"/>
      <c r="AB15" s="1759"/>
      <c r="AC15" s="1759"/>
      <c r="AD15" s="1759"/>
      <c r="AE15" s="1759"/>
      <c r="AF15" s="1759"/>
      <c r="AG15" s="1759"/>
      <c r="AH15" s="1759"/>
      <c r="AI15" s="1759"/>
      <c r="AJ15" s="1759"/>
      <c r="AK15" s="1760"/>
      <c r="AL15" s="673"/>
    </row>
    <row r="16" spans="1:38" ht="6" customHeight="1">
      <c r="A16" s="673"/>
      <c r="B16" s="673"/>
      <c r="C16" s="1800"/>
      <c r="D16" s="1800"/>
      <c r="E16" s="1800"/>
      <c r="F16" s="1800"/>
      <c r="G16" s="1800"/>
      <c r="H16" s="1800"/>
      <c r="I16" s="1800"/>
      <c r="J16" s="1800"/>
      <c r="K16" s="680"/>
      <c r="L16" s="1800"/>
      <c r="M16" s="1800"/>
      <c r="N16" s="1800"/>
      <c r="O16" s="1800"/>
      <c r="P16" s="1800"/>
      <c r="Q16" s="1800"/>
      <c r="R16" s="1800"/>
      <c r="S16" s="1800"/>
      <c r="T16" s="673"/>
      <c r="U16" s="678"/>
      <c r="V16" s="678"/>
      <c r="W16" s="678"/>
      <c r="X16" s="678"/>
      <c r="Y16" s="678"/>
      <c r="Z16" s="678"/>
      <c r="AA16" s="678"/>
      <c r="AB16" s="678"/>
      <c r="AC16" s="678"/>
      <c r="AD16" s="678"/>
      <c r="AE16" s="678"/>
      <c r="AF16" s="678"/>
      <c r="AG16" s="678"/>
      <c r="AH16" s="678"/>
      <c r="AI16" s="678"/>
      <c r="AJ16" s="678"/>
      <c r="AK16" s="678"/>
      <c r="AL16" s="673"/>
    </row>
    <row r="17" spans="1:38" ht="15" customHeight="1">
      <c r="A17" s="1773" t="s">
        <v>740</v>
      </c>
      <c r="B17" s="1773"/>
      <c r="C17" s="1773"/>
      <c r="D17" s="1773"/>
      <c r="E17" s="1773"/>
      <c r="F17" s="1773"/>
      <c r="G17" s="1773"/>
      <c r="H17" s="1773"/>
      <c r="I17" s="1773"/>
      <c r="J17" s="1773"/>
      <c r="K17" s="1773"/>
      <c r="L17" s="1773"/>
      <c r="M17" s="1773"/>
      <c r="N17" s="1773"/>
      <c r="O17" s="1773"/>
      <c r="P17" s="1773"/>
      <c r="Q17" s="1773"/>
      <c r="R17" s="1773"/>
      <c r="S17" s="1773"/>
      <c r="T17" s="1773"/>
      <c r="U17" s="1773"/>
      <c r="V17" s="1773"/>
      <c r="W17" s="1773"/>
      <c r="X17" s="1773"/>
      <c r="Y17" s="1773"/>
      <c r="Z17" s="1773"/>
      <c r="AA17" s="1773"/>
      <c r="AB17" s="1773"/>
      <c r="AC17" s="1773"/>
      <c r="AD17" s="1773"/>
      <c r="AE17" s="1773"/>
      <c r="AF17" s="1773"/>
      <c r="AG17" s="1773"/>
      <c r="AH17" s="1773"/>
      <c r="AI17" s="1773"/>
      <c r="AJ17" s="1773"/>
      <c r="AK17" s="1773"/>
      <c r="AL17" s="1773"/>
    </row>
    <row r="18" spans="1:38" ht="27" customHeight="1">
      <c r="A18" s="673"/>
      <c r="B18" s="673"/>
      <c r="C18" s="1762" t="s">
        <v>817</v>
      </c>
      <c r="D18" s="1762"/>
      <c r="E18" s="1762"/>
      <c r="F18" s="1762"/>
      <c r="G18" s="1762"/>
      <c r="H18" s="1762"/>
      <c r="I18" s="1762"/>
      <c r="J18" s="1762"/>
      <c r="K18" s="1762"/>
      <c r="L18" s="1762"/>
      <c r="M18" s="1762"/>
      <c r="N18" s="1762"/>
      <c r="O18" s="1762"/>
      <c r="P18" s="1762"/>
      <c r="Q18" s="1762"/>
      <c r="R18" s="1762"/>
      <c r="S18" s="1762"/>
      <c r="T18" s="1762"/>
      <c r="U18" s="1762"/>
      <c r="V18" s="1762"/>
      <c r="W18" s="1762"/>
      <c r="X18" s="1762"/>
      <c r="Y18" s="1762"/>
      <c r="Z18" s="1762"/>
      <c r="AA18" s="1762"/>
      <c r="AB18" s="1762"/>
      <c r="AC18" s="1762"/>
      <c r="AD18" s="1762"/>
      <c r="AE18" s="1801"/>
      <c r="AF18" s="1802"/>
      <c r="AG18" s="1802"/>
      <c r="AH18" s="1802"/>
      <c r="AI18" s="1802"/>
      <c r="AJ18" s="1802"/>
      <c r="AK18" s="1803"/>
      <c r="AL18" s="673"/>
    </row>
    <row r="19" spans="1:38" ht="6" customHeight="1">
      <c r="A19" s="673"/>
      <c r="B19" s="673"/>
      <c r="C19" s="673"/>
      <c r="D19" s="673"/>
      <c r="E19" s="673"/>
      <c r="F19" s="673"/>
      <c r="G19" s="673"/>
      <c r="H19" s="673"/>
      <c r="I19" s="673"/>
      <c r="J19" s="673"/>
      <c r="K19" s="673"/>
      <c r="L19" s="673"/>
      <c r="M19" s="673"/>
      <c r="N19" s="673"/>
      <c r="O19" s="673"/>
      <c r="P19" s="673"/>
      <c r="Q19" s="673"/>
      <c r="R19" s="673"/>
      <c r="S19" s="673"/>
      <c r="T19" s="673"/>
      <c r="U19" s="673"/>
      <c r="V19" s="673"/>
      <c r="W19" s="673"/>
      <c r="X19" s="673"/>
      <c r="Y19" s="673"/>
      <c r="Z19" s="673"/>
      <c r="AA19" s="673"/>
      <c r="AB19" s="673"/>
      <c r="AC19" s="673"/>
      <c r="AD19" s="673"/>
      <c r="AE19" s="673"/>
      <c r="AF19" s="673"/>
      <c r="AG19" s="678"/>
      <c r="AH19" s="678"/>
      <c r="AI19" s="678"/>
      <c r="AJ19" s="678"/>
      <c r="AK19" s="678"/>
      <c r="AL19" s="673"/>
    </row>
    <row r="20" spans="1:38" ht="28.35" customHeight="1">
      <c r="A20" s="673"/>
      <c r="B20" s="673"/>
      <c r="C20" s="1805" t="s">
        <v>818</v>
      </c>
      <c r="D20" s="1806"/>
      <c r="E20" s="1806"/>
      <c r="F20" s="1806"/>
      <c r="G20" s="1806"/>
      <c r="H20" s="1806"/>
      <c r="I20" s="1806"/>
      <c r="J20" s="1806"/>
      <c r="K20" s="1806"/>
      <c r="L20" s="1806"/>
      <c r="M20" s="1806"/>
      <c r="N20" s="1806"/>
      <c r="O20" s="1806"/>
      <c r="P20" s="1806"/>
      <c r="Q20" s="1806"/>
      <c r="R20" s="1806"/>
      <c r="S20" s="1806"/>
      <c r="T20" s="1806"/>
      <c r="U20" s="1806"/>
      <c r="V20" s="1806"/>
      <c r="W20" s="1806"/>
      <c r="X20" s="1806"/>
      <c r="Y20" s="1806"/>
      <c r="Z20" s="1806"/>
      <c r="AA20" s="1806"/>
      <c r="AB20" s="1806"/>
      <c r="AC20" s="1806"/>
      <c r="AD20" s="1806"/>
      <c r="AE20" s="1807">
        <f ca="1">B_IV!AB16</f>
        <v>2251410</v>
      </c>
      <c r="AF20" s="1808"/>
      <c r="AG20" s="1808"/>
      <c r="AH20" s="1808"/>
      <c r="AI20" s="1808"/>
      <c r="AJ20" s="1808"/>
      <c r="AK20" s="1809"/>
      <c r="AL20" s="673"/>
    </row>
    <row r="21" spans="1:38" ht="6" customHeight="1">
      <c r="A21" s="673"/>
      <c r="B21" s="673"/>
      <c r="C21" s="673"/>
      <c r="D21" s="673"/>
      <c r="E21" s="673"/>
      <c r="F21" s="673"/>
      <c r="G21" s="673"/>
      <c r="H21" s="673"/>
      <c r="I21" s="673"/>
      <c r="J21" s="673"/>
      <c r="K21" s="673"/>
      <c r="L21" s="673"/>
      <c r="M21" s="673"/>
      <c r="N21" s="673"/>
      <c r="O21" s="673"/>
      <c r="P21" s="673"/>
      <c r="Q21" s="673"/>
      <c r="R21" s="673"/>
      <c r="S21" s="673"/>
      <c r="T21" s="673"/>
      <c r="U21" s="673"/>
      <c r="V21" s="673"/>
      <c r="W21" s="673"/>
      <c r="X21" s="673"/>
      <c r="Y21" s="673"/>
      <c r="Z21" s="673"/>
      <c r="AA21" s="673"/>
      <c r="AB21" s="673"/>
      <c r="AC21" s="673"/>
      <c r="AD21" s="673"/>
      <c r="AE21" s="673"/>
      <c r="AF21" s="673"/>
      <c r="AG21" s="678"/>
      <c r="AH21" s="678"/>
      <c r="AI21" s="678"/>
      <c r="AJ21" s="678"/>
      <c r="AK21" s="678"/>
      <c r="AL21" s="673"/>
    </row>
    <row r="22" spans="1:38" ht="27" customHeight="1">
      <c r="A22" s="673"/>
      <c r="B22" s="673"/>
      <c r="C22" s="1804" t="s">
        <v>892</v>
      </c>
      <c r="D22" s="1804"/>
      <c r="E22" s="1804"/>
      <c r="F22" s="1804"/>
      <c r="G22" s="1804"/>
      <c r="H22" s="1804"/>
      <c r="I22" s="1804"/>
      <c r="J22" s="1804"/>
      <c r="K22" s="1804"/>
      <c r="L22" s="1804"/>
      <c r="M22" s="1804"/>
      <c r="N22" s="1804"/>
      <c r="O22" s="1804"/>
      <c r="P22" s="1804"/>
      <c r="Q22" s="1804"/>
      <c r="R22" s="1804"/>
      <c r="S22" s="1804"/>
      <c r="T22" s="1804"/>
      <c r="U22" s="1804"/>
      <c r="V22" s="1804"/>
      <c r="W22" s="1804"/>
      <c r="X22" s="1804"/>
      <c r="Y22" s="1804"/>
      <c r="Z22" s="1804"/>
      <c r="AA22" s="1804"/>
      <c r="AB22" s="1804"/>
      <c r="AC22" s="1804"/>
      <c r="AD22" s="1804"/>
      <c r="AE22" s="1801"/>
      <c r="AF22" s="1802"/>
      <c r="AG22" s="1802"/>
      <c r="AH22" s="1802"/>
      <c r="AI22" s="1802"/>
      <c r="AJ22" s="1802"/>
      <c r="AK22" s="1803"/>
      <c r="AL22" s="673"/>
    </row>
    <row r="23" spans="1:38" ht="3" customHeight="1">
      <c r="A23" s="673"/>
      <c r="B23" s="673"/>
      <c r="C23" s="1768"/>
      <c r="D23" s="1768"/>
      <c r="E23" s="1768"/>
      <c r="F23" s="1768"/>
      <c r="G23" s="1768"/>
      <c r="H23" s="1768"/>
      <c r="I23" s="1768"/>
      <c r="J23" s="1768"/>
      <c r="K23" s="1768"/>
      <c r="L23" s="1768"/>
      <c r="M23" s="1768"/>
      <c r="N23" s="1768"/>
      <c r="O23" s="1768"/>
      <c r="P23" s="1768"/>
      <c r="Q23" s="1768"/>
      <c r="R23" s="1768"/>
      <c r="S23" s="1768"/>
      <c r="T23" s="1768"/>
      <c r="U23" s="1768"/>
      <c r="V23" s="1768"/>
      <c r="W23" s="1768"/>
      <c r="X23" s="1768"/>
      <c r="Y23" s="1768"/>
      <c r="Z23" s="1768"/>
      <c r="AA23" s="1768"/>
      <c r="AB23" s="1768"/>
      <c r="AC23" s="1768"/>
      <c r="AD23" s="1768"/>
      <c r="AE23" s="1768"/>
      <c r="AF23" s="1768"/>
      <c r="AG23" s="1768"/>
      <c r="AH23" s="1768"/>
      <c r="AI23" s="1768"/>
      <c r="AJ23" s="1768"/>
      <c r="AK23" s="1768"/>
      <c r="AL23" s="673"/>
    </row>
    <row r="24" spans="1:38" ht="15" customHeight="1">
      <c r="A24" s="1773" t="s">
        <v>741</v>
      </c>
      <c r="B24" s="1773"/>
      <c r="C24" s="1773"/>
      <c r="D24" s="1773"/>
      <c r="E24" s="1773"/>
      <c r="F24" s="1773"/>
      <c r="G24" s="1773"/>
      <c r="H24" s="1773"/>
      <c r="I24" s="1773"/>
      <c r="J24" s="1773"/>
      <c r="K24" s="1773"/>
      <c r="L24" s="1773"/>
      <c r="M24" s="1773"/>
      <c r="N24" s="1773"/>
      <c r="O24" s="1773"/>
      <c r="P24" s="1773"/>
      <c r="Q24" s="1773"/>
      <c r="R24" s="1773"/>
      <c r="S24" s="1773"/>
      <c r="T24" s="1773"/>
      <c r="U24" s="1773"/>
      <c r="V24" s="1773"/>
      <c r="W24" s="1773"/>
      <c r="X24" s="1773"/>
      <c r="Y24" s="1773"/>
      <c r="Z24" s="1773"/>
      <c r="AA24" s="1773"/>
      <c r="AB24" s="1773"/>
      <c r="AC24" s="1773"/>
      <c r="AD24" s="1773"/>
      <c r="AE24" s="1773"/>
      <c r="AF24" s="1773"/>
      <c r="AG24" s="1773"/>
      <c r="AH24" s="1773"/>
      <c r="AI24" s="1773"/>
      <c r="AJ24" s="1773"/>
      <c r="AK24" s="1773"/>
      <c r="AL24" s="1773"/>
    </row>
    <row r="25" spans="1:38" ht="27" customHeight="1">
      <c r="A25" s="679"/>
      <c r="B25" s="679"/>
      <c r="C25" s="1762" t="s">
        <v>878</v>
      </c>
      <c r="D25" s="1762"/>
      <c r="E25" s="1762"/>
      <c r="F25" s="1762"/>
      <c r="G25" s="1762"/>
      <c r="H25" s="1762"/>
      <c r="I25" s="1762"/>
      <c r="J25" s="1762"/>
      <c r="K25" s="1762"/>
      <c r="L25" s="1762"/>
      <c r="M25" s="1762"/>
      <c r="N25" s="1762"/>
      <c r="O25" s="1762"/>
      <c r="P25" s="1762"/>
      <c r="Q25" s="1762"/>
      <c r="R25" s="1762"/>
      <c r="S25" s="1762"/>
      <c r="T25" s="1762"/>
      <c r="U25" s="1762"/>
      <c r="V25" s="1762"/>
      <c r="W25" s="1762"/>
      <c r="X25" s="1762"/>
      <c r="Y25" s="1762"/>
      <c r="Z25" s="1762"/>
      <c r="AA25" s="1762"/>
      <c r="AB25" s="1762"/>
      <c r="AC25" s="1762"/>
      <c r="AD25" s="1762"/>
      <c r="AE25" s="1763"/>
      <c r="AF25" s="1764"/>
      <c r="AG25" s="1764"/>
      <c r="AH25" s="1764"/>
      <c r="AI25" s="1764"/>
      <c r="AJ25" s="1764"/>
      <c r="AK25" s="1765"/>
      <c r="AL25" s="679"/>
    </row>
    <row r="26" spans="1:38" ht="6" customHeight="1">
      <c r="A26" s="679"/>
      <c r="B26" s="679"/>
      <c r="C26" s="1766"/>
      <c r="D26" s="1766"/>
      <c r="E26" s="1766"/>
      <c r="F26" s="1766"/>
      <c r="G26" s="1766"/>
      <c r="H26" s="1766"/>
      <c r="I26" s="1766"/>
      <c r="J26" s="1766"/>
      <c r="K26" s="1766"/>
      <c r="L26" s="1766"/>
      <c r="M26" s="1766"/>
      <c r="N26" s="1766"/>
      <c r="O26" s="1766"/>
      <c r="P26" s="1766"/>
      <c r="Q26" s="1766"/>
      <c r="R26" s="1766"/>
      <c r="S26" s="1766"/>
      <c r="T26" s="1766"/>
      <c r="U26" s="1766"/>
      <c r="V26" s="1766"/>
      <c r="W26" s="1766"/>
      <c r="X26" s="1766"/>
      <c r="Y26" s="1766"/>
      <c r="Z26" s="1766"/>
      <c r="AA26" s="1766"/>
      <c r="AB26" s="1766"/>
      <c r="AC26" s="1766"/>
      <c r="AD26" s="1766"/>
      <c r="AE26" s="1766"/>
      <c r="AF26" s="1766"/>
      <c r="AG26" s="1766"/>
      <c r="AH26" s="1766"/>
      <c r="AI26" s="1766"/>
      <c r="AJ26" s="1766"/>
      <c r="AK26" s="1766"/>
      <c r="AL26" s="679"/>
    </row>
    <row r="27" spans="1:38" ht="21.75" customHeight="1">
      <c r="A27" s="679"/>
      <c r="B27" s="679"/>
      <c r="C27" s="1769" t="s">
        <v>802</v>
      </c>
      <c r="D27" s="1769"/>
      <c r="E27" s="1769"/>
      <c r="F27" s="1769"/>
      <c r="G27" s="1769"/>
      <c r="H27" s="1769"/>
      <c r="I27" s="1769"/>
      <c r="J27" s="1769"/>
      <c r="K27" s="1769"/>
      <c r="L27" s="1769"/>
      <c r="M27" s="1769"/>
      <c r="N27" s="1769"/>
      <c r="O27" s="1769"/>
      <c r="P27" s="1769"/>
      <c r="Q27" s="1769"/>
      <c r="R27" s="1769"/>
      <c r="S27" s="1769"/>
      <c r="T27" s="1769"/>
      <c r="U27" s="1769"/>
      <c r="V27" s="1769"/>
      <c r="W27" s="1769"/>
      <c r="X27" s="1769"/>
      <c r="Y27" s="1769"/>
      <c r="Z27" s="1769"/>
      <c r="AA27" s="1769"/>
      <c r="AB27" s="1769"/>
      <c r="AC27" s="1769"/>
      <c r="AD27" s="1769"/>
      <c r="AE27" s="1770" t="s">
        <v>86</v>
      </c>
      <c r="AF27" s="1771"/>
      <c r="AG27" s="1771"/>
      <c r="AH27" s="1771"/>
      <c r="AI27" s="1771"/>
      <c r="AJ27" s="1771"/>
      <c r="AK27" s="1772"/>
      <c r="AL27" s="679"/>
    </row>
    <row r="28" spans="1:38" ht="15" customHeight="1">
      <c r="A28" s="679"/>
      <c r="B28" s="679"/>
      <c r="C28" s="679"/>
      <c r="D28" s="679"/>
      <c r="E28" s="679"/>
      <c r="F28" s="679"/>
      <c r="G28" s="679"/>
      <c r="H28" s="679"/>
      <c r="I28" s="679"/>
      <c r="J28" s="679"/>
      <c r="K28" s="679"/>
      <c r="L28" s="679"/>
      <c r="M28" s="679"/>
      <c r="N28" s="679"/>
      <c r="O28" s="679"/>
      <c r="P28" s="679"/>
      <c r="Q28" s="679"/>
      <c r="R28" s="679"/>
      <c r="S28" s="679"/>
      <c r="T28" s="679"/>
      <c r="U28" s="679"/>
      <c r="V28" s="679"/>
      <c r="W28" s="679"/>
      <c r="X28" s="679"/>
      <c r="Y28" s="679"/>
      <c r="Z28" s="679"/>
      <c r="AA28" s="679"/>
      <c r="AB28" s="679"/>
      <c r="AC28" s="679"/>
      <c r="AD28" s="679"/>
      <c r="AE28" s="679"/>
      <c r="AF28" s="679"/>
      <c r="AG28" s="679"/>
      <c r="AH28" s="679"/>
      <c r="AI28" s="679"/>
      <c r="AJ28" s="679"/>
      <c r="AK28" s="679"/>
      <c r="AL28" s="679"/>
    </row>
    <row r="29" spans="1:38" ht="12" customHeight="1">
      <c r="A29" s="673"/>
      <c r="B29" s="673"/>
      <c r="C29" s="681"/>
      <c r="D29" s="681"/>
      <c r="E29" s="681"/>
      <c r="F29" s="681"/>
      <c r="G29" s="681"/>
      <c r="H29" s="681"/>
      <c r="I29" s="681"/>
      <c r="J29" s="681"/>
      <c r="K29" s="681"/>
      <c r="L29" s="681"/>
      <c r="M29" s="681"/>
      <c r="N29" s="681"/>
      <c r="O29" s="681"/>
      <c r="P29" s="681"/>
      <c r="Q29" s="681"/>
      <c r="R29" s="681"/>
      <c r="S29" s="681"/>
      <c r="T29" s="681"/>
      <c r="U29" s="681"/>
      <c r="V29" s="681"/>
      <c r="W29" s="681"/>
      <c r="X29" s="681"/>
      <c r="Y29" s="681"/>
      <c r="Z29" s="681"/>
      <c r="AA29" s="681"/>
      <c r="AB29" s="681"/>
      <c r="AC29" s="681"/>
      <c r="AD29" s="681"/>
      <c r="AE29" s="681"/>
      <c r="AF29" s="681"/>
      <c r="AG29" s="681"/>
      <c r="AH29" s="681"/>
      <c r="AI29" s="681"/>
      <c r="AJ29" s="681"/>
      <c r="AK29" s="681"/>
      <c r="AL29" s="673"/>
    </row>
    <row r="30" spans="1:38" ht="54" customHeight="1">
      <c r="A30" s="673"/>
      <c r="B30" s="673"/>
      <c r="C30" s="1786"/>
      <c r="D30" s="1787"/>
      <c r="E30" s="1787"/>
      <c r="F30" s="1787"/>
      <c r="G30" s="1787"/>
      <c r="H30" s="1787"/>
      <c r="I30" s="1787"/>
      <c r="J30" s="1787"/>
      <c r="K30" s="1787"/>
      <c r="L30" s="1787"/>
      <c r="M30" s="1787"/>
      <c r="N30" s="1787"/>
      <c r="O30" s="1787"/>
      <c r="P30" s="1787"/>
      <c r="Q30" s="1787"/>
      <c r="R30" s="1787"/>
      <c r="S30" s="1787"/>
      <c r="T30" s="1788"/>
      <c r="U30" s="682"/>
      <c r="V30" s="1794"/>
      <c r="W30" s="1795"/>
      <c r="X30" s="1795"/>
      <c r="Y30" s="1795"/>
      <c r="Z30" s="1795"/>
      <c r="AA30" s="1795"/>
      <c r="AB30" s="1795"/>
      <c r="AC30" s="1795"/>
      <c r="AD30" s="1795"/>
      <c r="AE30" s="1795"/>
      <c r="AF30" s="1795"/>
      <c r="AG30" s="1795"/>
      <c r="AH30" s="1795"/>
      <c r="AI30" s="1795"/>
      <c r="AJ30" s="1795"/>
      <c r="AK30" s="1796"/>
      <c r="AL30" s="673"/>
    </row>
    <row r="31" spans="1:38" ht="13.5" customHeight="1">
      <c r="A31" s="673"/>
      <c r="B31" s="673"/>
      <c r="C31" s="1789"/>
      <c r="D31" s="1790"/>
      <c r="E31" s="1790"/>
      <c r="F31" s="1790"/>
      <c r="G31" s="1790"/>
      <c r="H31" s="1790"/>
      <c r="I31" s="1790"/>
      <c r="J31" s="1790"/>
      <c r="K31" s="1790"/>
      <c r="L31" s="1790"/>
      <c r="M31" s="1790"/>
      <c r="N31" s="1790"/>
      <c r="O31" s="1790"/>
      <c r="P31" s="1790"/>
      <c r="Q31" s="1790"/>
      <c r="R31" s="1790"/>
      <c r="S31" s="1790"/>
      <c r="T31" s="1791"/>
      <c r="U31" s="682"/>
      <c r="V31" s="1797"/>
      <c r="W31" s="1798"/>
      <c r="X31" s="1798"/>
      <c r="Y31" s="1798"/>
      <c r="Z31" s="1798"/>
      <c r="AA31" s="1798"/>
      <c r="AB31" s="1798"/>
      <c r="AC31" s="1798"/>
      <c r="AD31" s="1798"/>
      <c r="AE31" s="1798"/>
      <c r="AF31" s="1798"/>
      <c r="AG31" s="1798"/>
      <c r="AH31" s="1798"/>
      <c r="AI31" s="1798"/>
      <c r="AJ31" s="1798"/>
      <c r="AK31" s="1799"/>
      <c r="AL31" s="673"/>
    </row>
    <row r="32" spans="1:38" ht="44.25" customHeight="1">
      <c r="A32" s="673"/>
      <c r="B32" s="673"/>
      <c r="C32" s="1774" t="s">
        <v>721</v>
      </c>
      <c r="D32" s="1774"/>
      <c r="E32" s="1774"/>
      <c r="F32" s="1774"/>
      <c r="G32" s="1774"/>
      <c r="H32" s="1774"/>
      <c r="I32" s="1774"/>
      <c r="J32" s="1774"/>
      <c r="K32" s="1774"/>
      <c r="L32" s="1774"/>
      <c r="M32" s="1774"/>
      <c r="N32" s="1774"/>
      <c r="O32" s="1774"/>
      <c r="P32" s="1774"/>
      <c r="Q32" s="1774"/>
      <c r="R32" s="1774"/>
      <c r="S32" s="1774"/>
      <c r="T32" s="1774"/>
      <c r="U32" s="683"/>
      <c r="V32" s="1469" t="s">
        <v>819</v>
      </c>
      <c r="W32" s="1469"/>
      <c r="X32" s="1469"/>
      <c r="Y32" s="1469"/>
      <c r="Z32" s="1469"/>
      <c r="AA32" s="1469"/>
      <c r="AB32" s="1469"/>
      <c r="AC32" s="1469"/>
      <c r="AD32" s="1469"/>
      <c r="AE32" s="1469"/>
      <c r="AF32" s="1469"/>
      <c r="AG32" s="1469"/>
      <c r="AH32" s="1469"/>
      <c r="AI32" s="1469"/>
      <c r="AJ32" s="1469"/>
      <c r="AK32" s="1469"/>
      <c r="AL32" s="673"/>
    </row>
    <row r="33" spans="1:38" ht="12" customHeight="1">
      <c r="A33" s="1767" t="s">
        <v>502</v>
      </c>
      <c r="B33" s="1433"/>
      <c r="C33" s="1433"/>
      <c r="D33" s="1433"/>
      <c r="E33" s="1433"/>
      <c r="F33" s="1433"/>
      <c r="G33" s="1433"/>
      <c r="H33" s="1433"/>
      <c r="I33" s="1433"/>
      <c r="J33" s="1433"/>
      <c r="K33" s="1433"/>
      <c r="L33" s="1433"/>
      <c r="M33" s="1433"/>
      <c r="N33" s="1433"/>
      <c r="O33" s="1433"/>
      <c r="P33" s="1433"/>
      <c r="Q33" s="1433"/>
      <c r="R33" s="1433"/>
      <c r="S33" s="1433"/>
      <c r="T33" s="1433"/>
      <c r="U33" s="1433"/>
      <c r="V33" s="1433"/>
      <c r="W33" s="1433"/>
      <c r="X33" s="1433"/>
      <c r="Y33" s="1433"/>
      <c r="Z33" s="1433"/>
      <c r="AA33" s="1433"/>
      <c r="AB33" s="1433"/>
      <c r="AC33" s="1433"/>
      <c r="AD33" s="1433"/>
      <c r="AE33" s="1433"/>
      <c r="AF33" s="1433"/>
      <c r="AG33" s="1433"/>
      <c r="AH33" s="1433"/>
      <c r="AI33" s="1433"/>
      <c r="AJ33" s="1433"/>
      <c r="AK33" s="1433"/>
      <c r="AL33" s="1433"/>
    </row>
    <row r="34" spans="1:38">
      <c r="A34" s="1754"/>
      <c r="B34" s="1754"/>
      <c r="C34" s="1754"/>
      <c r="D34" s="1754"/>
      <c r="E34" s="1754"/>
      <c r="F34" s="1754"/>
      <c r="G34" s="1754"/>
      <c r="H34" s="1754"/>
      <c r="I34" s="1754"/>
      <c r="J34" s="1754"/>
      <c r="K34" s="1754"/>
      <c r="L34" s="1754"/>
      <c r="M34" s="1754"/>
      <c r="N34" s="1754"/>
      <c r="O34" s="1754"/>
      <c r="P34" s="1754"/>
      <c r="Q34" s="1754"/>
      <c r="R34" s="1754"/>
      <c r="S34" s="1754"/>
      <c r="T34" s="1754"/>
      <c r="U34" s="1754"/>
      <c r="V34" s="1754"/>
      <c r="W34" s="1754"/>
      <c r="X34" s="1754"/>
      <c r="Y34" s="1754"/>
      <c r="Z34" s="1754"/>
      <c r="AA34" s="1754"/>
      <c r="AB34" s="1754"/>
      <c r="AC34" s="1754"/>
      <c r="AD34" s="1754"/>
      <c r="AE34" s="1754"/>
      <c r="AF34" s="1754"/>
      <c r="AG34" s="1754"/>
      <c r="AH34" s="1754"/>
      <c r="AI34" s="1754"/>
      <c r="AJ34" s="1754"/>
      <c r="AK34" s="1754"/>
      <c r="AL34" s="1754"/>
    </row>
    <row r="35" spans="1:38">
      <c r="A35" s="673"/>
      <c r="B35" s="673"/>
      <c r="C35" s="673"/>
      <c r="D35" s="673"/>
      <c r="E35" s="673"/>
      <c r="F35" s="673"/>
      <c r="G35" s="673"/>
      <c r="H35" s="673"/>
      <c r="I35" s="673"/>
      <c r="J35" s="673"/>
      <c r="K35" s="673"/>
      <c r="L35" s="673"/>
      <c r="M35" s="673"/>
      <c r="N35" s="673"/>
      <c r="O35" s="673"/>
      <c r="P35" s="673"/>
      <c r="Q35" s="673"/>
      <c r="R35" s="673"/>
      <c r="S35" s="673"/>
      <c r="T35" s="673"/>
      <c r="U35" s="673"/>
      <c r="V35" s="673"/>
      <c r="W35" s="673"/>
      <c r="X35" s="673"/>
      <c r="Y35" s="673"/>
      <c r="Z35" s="673"/>
      <c r="AA35" s="673"/>
      <c r="AB35" s="673"/>
      <c r="AC35" s="673"/>
      <c r="AD35" s="673"/>
      <c r="AE35" s="673"/>
      <c r="AF35" s="673"/>
      <c r="AG35" s="673"/>
      <c r="AH35" s="673"/>
      <c r="AI35" s="673"/>
      <c r="AJ35" s="673"/>
      <c r="AK35" s="673"/>
      <c r="AL35" s="673"/>
    </row>
    <row r="36" spans="1:38">
      <c r="A36" s="673"/>
      <c r="B36" s="673"/>
      <c r="C36" s="673"/>
      <c r="D36" s="673"/>
      <c r="E36" s="673"/>
      <c r="F36" s="673"/>
      <c r="G36" s="673"/>
      <c r="H36" s="673"/>
      <c r="I36" s="673"/>
      <c r="J36" s="673"/>
      <c r="K36" s="673"/>
      <c r="L36" s="673"/>
      <c r="M36" s="673"/>
      <c r="N36" s="673"/>
      <c r="O36" s="673"/>
      <c r="P36" s="673"/>
      <c r="Q36" s="673"/>
      <c r="R36" s="673"/>
      <c r="S36" s="673"/>
      <c r="T36" s="673"/>
      <c r="U36" s="673"/>
      <c r="V36" s="673"/>
      <c r="W36" s="673"/>
      <c r="X36" s="673"/>
      <c r="Y36" s="673"/>
      <c r="Z36" s="673"/>
      <c r="AA36" s="673"/>
      <c r="AB36" s="673"/>
      <c r="AC36" s="673"/>
      <c r="AD36" s="673"/>
      <c r="AE36" s="673"/>
      <c r="AF36" s="673"/>
      <c r="AG36" s="673"/>
      <c r="AH36" s="673"/>
      <c r="AI36" s="673"/>
      <c r="AJ36" s="673"/>
      <c r="AK36" s="673"/>
      <c r="AL36" s="673"/>
    </row>
  </sheetData>
  <sheetProtection algorithmName="SHA-512" hashValue="ywDGK4klfK+3xKIsoY837uEarB0Owrh2Z4O2GwHsMir+z3bz19E11l44cfW0LmMpyNyDpDOyKS4to6T7evgQcg==" saltValue="4vN5gO4PZ9zEkHCk2U+YZw==" spinCount="100000" sheet="1" formatCells="0" formatRows="0" insertRows="0" deleteRows="0"/>
  <mergeCells count="48">
    <mergeCell ref="C8:K8"/>
    <mergeCell ref="AC8:AK8"/>
    <mergeCell ref="T8:AB8"/>
    <mergeCell ref="L8:S8"/>
    <mergeCell ref="V30:AK31"/>
    <mergeCell ref="A11:AL11"/>
    <mergeCell ref="C16:J16"/>
    <mergeCell ref="L16:S16"/>
    <mergeCell ref="AC9:AK9"/>
    <mergeCell ref="AE18:AK18"/>
    <mergeCell ref="AE22:AK22"/>
    <mergeCell ref="C22:AD22"/>
    <mergeCell ref="C20:AD20"/>
    <mergeCell ref="AE20:AK20"/>
    <mergeCell ref="C12:N12"/>
    <mergeCell ref="O12:AK12"/>
    <mergeCell ref="C32:T32"/>
    <mergeCell ref="V32:AK32"/>
    <mergeCell ref="A24:AL24"/>
    <mergeCell ref="C1:R2"/>
    <mergeCell ref="AG1:AK1"/>
    <mergeCell ref="AG2:AK2"/>
    <mergeCell ref="A3:AL3"/>
    <mergeCell ref="C9:K9"/>
    <mergeCell ref="L9:S9"/>
    <mergeCell ref="T9:AB9"/>
    <mergeCell ref="A7:AL7"/>
    <mergeCell ref="D5:E5"/>
    <mergeCell ref="F5:O5"/>
    <mergeCell ref="R5:S5"/>
    <mergeCell ref="T5:AJ5"/>
    <mergeCell ref="C30:T31"/>
    <mergeCell ref="A34:AL34"/>
    <mergeCell ref="C15:N15"/>
    <mergeCell ref="O15:Y15"/>
    <mergeCell ref="Z15:AK15"/>
    <mergeCell ref="C14:N14"/>
    <mergeCell ref="C25:AD25"/>
    <mergeCell ref="O14:Y14"/>
    <mergeCell ref="AE25:AK25"/>
    <mergeCell ref="C26:AK26"/>
    <mergeCell ref="Z14:AK14"/>
    <mergeCell ref="A33:AL33"/>
    <mergeCell ref="C23:AK23"/>
    <mergeCell ref="C27:AD27"/>
    <mergeCell ref="AE27:AK27"/>
    <mergeCell ref="A17:AL17"/>
    <mergeCell ref="C18:AD18"/>
  </mergeCells>
  <dataValidations count="2">
    <dataValidation type="list" allowBlank="1" showInputMessage="1" showErrorMessage="1" sqref="AE27:AK27">
      <formula1>"(wybierz z listy),TAK,NIE,NIE DOTYCZY"</formula1>
    </dataValidation>
    <dataValidation type="list" allowBlank="1" showDropDown="1" showInputMessage="1" showErrorMessage="1" sqref="D5:E5 R5:S5">
      <formula1>"x,X"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1"/>
  <headerFooter alignWithMargins="0">
    <oddFooter>&amp;L&amp;8PROW 2014-2020_19.2/5/z&amp;R
&amp;8Strona &amp;P z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8"/>
  <dimension ref="A1:AL42"/>
  <sheetViews>
    <sheetView showGridLines="0" view="pageBreakPreview" zoomScale="115" zoomScaleNormal="100" zoomScaleSheetLayoutView="115" workbookViewId="0">
      <selection activeCell="A51" sqref="A51:O51"/>
    </sheetView>
  </sheetViews>
  <sheetFormatPr defaultColWidth="9.140625" defaultRowHeight="12"/>
  <cols>
    <col min="1" max="1" width="1.42578125" style="279" customWidth="1"/>
    <col min="2" max="2" width="2.42578125" style="279" customWidth="1"/>
    <col min="3" max="20" width="3" style="279" customWidth="1"/>
    <col min="21" max="22" width="2.5703125" style="279" customWidth="1"/>
    <col min="23" max="24" width="2.42578125" style="279" customWidth="1"/>
    <col min="25" max="25" width="2.140625" style="279" customWidth="1"/>
    <col min="26" max="27" width="2.5703125" style="279" customWidth="1"/>
    <col min="28" max="30" width="2.42578125" style="279" customWidth="1"/>
    <col min="31" max="31" width="3" style="279" customWidth="1"/>
    <col min="32" max="32" width="3.140625" style="279" customWidth="1"/>
    <col min="33" max="33" width="3.5703125" style="279" customWidth="1"/>
    <col min="34" max="34" width="2.140625" style="279" customWidth="1"/>
    <col min="35" max="35" width="2.85546875" style="279" customWidth="1"/>
    <col min="36" max="36" width="3.5703125" style="279" customWidth="1"/>
    <col min="37" max="37" width="2.85546875" style="279" customWidth="1"/>
    <col min="38" max="38" width="3.42578125" style="279" customWidth="1"/>
    <col min="39" max="39" width="8.5703125" style="279" customWidth="1"/>
    <col min="40" max="16384" width="9.140625" style="279"/>
  </cols>
  <sheetData>
    <row r="1" spans="1:38" ht="6.75" customHeight="1">
      <c r="A1" s="280"/>
      <c r="B1" s="281"/>
      <c r="C1" s="1815"/>
      <c r="D1" s="1815"/>
      <c r="E1" s="1815"/>
      <c r="F1" s="1815"/>
      <c r="G1" s="1815"/>
      <c r="H1" s="1815"/>
      <c r="I1" s="1815"/>
      <c r="J1" s="1815"/>
      <c r="K1" s="1815"/>
      <c r="L1" s="1815"/>
      <c r="M1" s="1815"/>
      <c r="N1" s="1815"/>
      <c r="O1" s="1815"/>
      <c r="P1" s="1815"/>
      <c r="Q1" s="1815"/>
      <c r="R1" s="1815"/>
      <c r="S1" s="281"/>
      <c r="T1" s="281"/>
      <c r="U1" s="281"/>
      <c r="V1" s="281"/>
      <c r="W1" s="281"/>
      <c r="X1" s="281"/>
      <c r="Y1" s="281"/>
      <c r="Z1" s="281"/>
      <c r="AA1" s="281"/>
      <c r="AB1" s="281"/>
      <c r="AC1" s="281"/>
      <c r="AD1" s="281"/>
      <c r="AE1" s="281"/>
      <c r="AF1" s="281"/>
      <c r="AG1" s="1816"/>
      <c r="AH1" s="1816"/>
      <c r="AI1" s="1816"/>
      <c r="AJ1" s="1816"/>
      <c r="AK1" s="1816"/>
      <c r="AL1" s="282"/>
    </row>
    <row r="2" spans="1:38" ht="15.95" customHeight="1">
      <c r="A2" s="283"/>
      <c r="B2" s="346"/>
      <c r="C2" s="1814"/>
      <c r="D2" s="1814"/>
      <c r="E2" s="1814"/>
      <c r="F2" s="1814"/>
      <c r="G2" s="1814"/>
      <c r="H2" s="1814"/>
      <c r="I2" s="1814"/>
      <c r="J2" s="1814"/>
      <c r="K2" s="1814"/>
      <c r="L2" s="1814"/>
      <c r="M2" s="1814"/>
      <c r="N2" s="1814"/>
      <c r="O2" s="1814"/>
      <c r="P2" s="1814"/>
      <c r="Q2" s="1814"/>
      <c r="R2" s="1814"/>
      <c r="S2" s="346"/>
      <c r="T2" s="346"/>
      <c r="U2" s="346"/>
      <c r="V2" s="346"/>
      <c r="W2" s="346"/>
      <c r="X2" s="346"/>
      <c r="Y2" s="346"/>
      <c r="Z2" s="342"/>
      <c r="AA2" s="342"/>
      <c r="AB2" s="342"/>
      <c r="AC2" s="285"/>
      <c r="AD2" s="285"/>
      <c r="AE2" s="285"/>
      <c r="AF2" s="285"/>
      <c r="AG2" s="1817" t="s">
        <v>436</v>
      </c>
      <c r="AH2" s="1818"/>
      <c r="AI2" s="1818"/>
      <c r="AJ2" s="1818"/>
      <c r="AK2" s="1819"/>
      <c r="AL2" s="286"/>
    </row>
    <row r="3" spans="1:38" ht="29.25" customHeight="1">
      <c r="A3" s="1841" t="s">
        <v>820</v>
      </c>
      <c r="B3" s="1842"/>
      <c r="C3" s="1842"/>
      <c r="D3" s="1842"/>
      <c r="E3" s="1842"/>
      <c r="F3" s="1842"/>
      <c r="G3" s="1842"/>
      <c r="H3" s="1842"/>
      <c r="I3" s="1842"/>
      <c r="J3" s="1842"/>
      <c r="K3" s="1842"/>
      <c r="L3" s="1842"/>
      <c r="M3" s="1842"/>
      <c r="N3" s="1842"/>
      <c r="O3" s="1842"/>
      <c r="P3" s="1842"/>
      <c r="Q3" s="1842"/>
      <c r="R3" s="1842"/>
      <c r="S3" s="1842"/>
      <c r="T3" s="1842"/>
      <c r="U3" s="1842"/>
      <c r="V3" s="1842"/>
      <c r="W3" s="1842"/>
      <c r="X3" s="1842"/>
      <c r="Y3" s="1842"/>
      <c r="Z3" s="1842"/>
      <c r="AA3" s="1842"/>
      <c r="AB3" s="1842"/>
      <c r="AC3" s="1842"/>
      <c r="AD3" s="1842"/>
      <c r="AE3" s="1842"/>
      <c r="AF3" s="1842"/>
      <c r="AG3" s="1842"/>
      <c r="AH3" s="1842"/>
      <c r="AI3" s="1842"/>
      <c r="AJ3" s="1842"/>
      <c r="AK3" s="1842"/>
      <c r="AL3" s="1843"/>
    </row>
    <row r="4" spans="1:38" ht="7.5" customHeight="1">
      <c r="A4" s="287"/>
      <c r="B4" s="288"/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  <c r="T4" s="288"/>
      <c r="U4" s="288"/>
      <c r="V4" s="288"/>
      <c r="W4" s="288"/>
      <c r="X4" s="288"/>
      <c r="Y4" s="288"/>
      <c r="Z4" s="288"/>
      <c r="AA4" s="288"/>
      <c r="AB4" s="288"/>
      <c r="AC4" s="288"/>
      <c r="AD4" s="288"/>
      <c r="AE4" s="288"/>
      <c r="AF4" s="288"/>
      <c r="AG4" s="289"/>
      <c r="AH4" s="289"/>
      <c r="AI4" s="289"/>
      <c r="AJ4" s="289"/>
      <c r="AK4" s="289"/>
      <c r="AL4" s="290"/>
    </row>
    <row r="5" spans="1:38" ht="10.5" customHeight="1">
      <c r="A5" s="283"/>
      <c r="B5" s="346"/>
      <c r="C5" s="1820"/>
      <c r="D5" s="1821"/>
      <c r="E5" s="1821"/>
      <c r="F5" s="1821"/>
      <c r="G5" s="1821"/>
      <c r="H5" s="1821"/>
      <c r="I5" s="1821"/>
      <c r="J5" s="1821"/>
      <c r="K5" s="1821"/>
      <c r="L5" s="1821"/>
      <c r="M5" s="1821"/>
      <c r="N5" s="1821"/>
      <c r="O5" s="1821"/>
      <c r="P5" s="1821"/>
      <c r="Q5" s="1821"/>
      <c r="R5" s="1822"/>
      <c r="S5" s="291"/>
      <c r="T5" s="291"/>
      <c r="U5" s="346"/>
      <c r="V5" s="346"/>
      <c r="W5" s="346"/>
      <c r="X5" s="346"/>
      <c r="Y5" s="346"/>
      <c r="Z5" s="346"/>
      <c r="AA5" s="346"/>
      <c r="AB5" s="346"/>
      <c r="AC5" s="346"/>
      <c r="AD5" s="346"/>
      <c r="AE5" s="346"/>
      <c r="AF5" s="346"/>
      <c r="AG5" s="291"/>
      <c r="AH5" s="1829"/>
      <c r="AI5" s="1829"/>
      <c r="AJ5" s="1829"/>
      <c r="AK5" s="291"/>
      <c r="AL5" s="292"/>
    </row>
    <row r="6" spans="1:38">
      <c r="A6" s="283"/>
      <c r="B6" s="347"/>
      <c r="C6" s="1823"/>
      <c r="D6" s="1824"/>
      <c r="E6" s="1824"/>
      <c r="F6" s="1824"/>
      <c r="G6" s="1824"/>
      <c r="H6" s="1824"/>
      <c r="I6" s="1824"/>
      <c r="J6" s="1824"/>
      <c r="K6" s="1824"/>
      <c r="L6" s="1824"/>
      <c r="M6" s="1824"/>
      <c r="N6" s="1824"/>
      <c r="O6" s="1824"/>
      <c r="P6" s="1824"/>
      <c r="Q6" s="1824"/>
      <c r="R6" s="1825"/>
      <c r="S6" s="291"/>
      <c r="T6" s="291"/>
      <c r="U6" s="293"/>
      <c r="V6" s="293"/>
      <c r="W6" s="293"/>
      <c r="X6" s="293"/>
      <c r="Y6" s="293"/>
      <c r="Z6" s="293"/>
      <c r="AA6" s="293"/>
      <c r="AB6" s="293"/>
      <c r="AC6" s="293"/>
      <c r="AD6" s="293"/>
      <c r="AE6" s="293"/>
      <c r="AF6" s="293"/>
      <c r="AG6" s="293"/>
      <c r="AH6" s="1829"/>
      <c r="AI6" s="1829"/>
      <c r="AJ6" s="1829"/>
      <c r="AK6" s="346"/>
      <c r="AL6" s="292"/>
    </row>
    <row r="7" spans="1:38">
      <c r="A7" s="283"/>
      <c r="B7" s="291"/>
      <c r="C7" s="1823"/>
      <c r="D7" s="1824"/>
      <c r="E7" s="1824"/>
      <c r="F7" s="1824"/>
      <c r="G7" s="1824"/>
      <c r="H7" s="1824"/>
      <c r="I7" s="1824"/>
      <c r="J7" s="1824"/>
      <c r="K7" s="1824"/>
      <c r="L7" s="1824"/>
      <c r="M7" s="1824"/>
      <c r="N7" s="1824"/>
      <c r="O7" s="1824"/>
      <c r="P7" s="1824"/>
      <c r="Q7" s="1824"/>
      <c r="R7" s="1825"/>
      <c r="S7" s="291"/>
      <c r="T7" s="291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293"/>
      <c r="AH7" s="293"/>
      <c r="AI7" s="293"/>
      <c r="AJ7" s="293"/>
      <c r="AK7" s="346"/>
      <c r="AL7" s="292"/>
    </row>
    <row r="8" spans="1:38">
      <c r="A8" s="283"/>
      <c r="B8" s="291"/>
      <c r="C8" s="1823"/>
      <c r="D8" s="1824"/>
      <c r="E8" s="1824"/>
      <c r="F8" s="1824"/>
      <c r="G8" s="1824"/>
      <c r="H8" s="1824"/>
      <c r="I8" s="1824"/>
      <c r="J8" s="1824"/>
      <c r="K8" s="1824"/>
      <c r="L8" s="1824"/>
      <c r="M8" s="1824"/>
      <c r="N8" s="1824"/>
      <c r="O8" s="1824"/>
      <c r="P8" s="1824"/>
      <c r="Q8" s="1824"/>
      <c r="R8" s="1825"/>
      <c r="S8" s="291"/>
      <c r="T8" s="291"/>
      <c r="U8" s="293"/>
      <c r="V8" s="293"/>
      <c r="W8" s="293"/>
      <c r="X8" s="293"/>
      <c r="Y8" s="293"/>
      <c r="Z8" s="293"/>
      <c r="AA8" s="293"/>
      <c r="AB8" s="293"/>
      <c r="AC8" s="293"/>
      <c r="AD8" s="293"/>
      <c r="AE8" s="293"/>
      <c r="AF8" s="293"/>
      <c r="AG8" s="293"/>
      <c r="AH8" s="293"/>
      <c r="AI8" s="293"/>
      <c r="AJ8" s="293"/>
      <c r="AK8" s="346"/>
      <c r="AL8" s="292"/>
    </row>
    <row r="9" spans="1:38" ht="15" customHeight="1">
      <c r="A9" s="283"/>
      <c r="B9" s="346"/>
      <c r="C9" s="1823"/>
      <c r="D9" s="1824"/>
      <c r="E9" s="1824"/>
      <c r="F9" s="1824"/>
      <c r="G9" s="1824"/>
      <c r="H9" s="1824"/>
      <c r="I9" s="1824"/>
      <c r="J9" s="1824"/>
      <c r="K9" s="1824"/>
      <c r="L9" s="1824"/>
      <c r="M9" s="1824"/>
      <c r="N9" s="1824"/>
      <c r="O9" s="1824"/>
      <c r="P9" s="1824"/>
      <c r="Q9" s="1824"/>
      <c r="R9" s="1825"/>
      <c r="S9" s="291"/>
      <c r="T9" s="291"/>
      <c r="U9" s="294"/>
      <c r="V9" s="294"/>
      <c r="W9" s="294"/>
      <c r="X9" s="294"/>
      <c r="Y9" s="294"/>
      <c r="Z9" s="294"/>
      <c r="AA9" s="294"/>
      <c r="AB9" s="294"/>
      <c r="AC9" s="294"/>
      <c r="AD9" s="294"/>
      <c r="AE9" s="294"/>
      <c r="AF9" s="294"/>
      <c r="AG9" s="294"/>
      <c r="AH9" s="294"/>
      <c r="AI9" s="294"/>
      <c r="AJ9" s="294"/>
      <c r="AK9" s="346"/>
      <c r="AL9" s="292"/>
    </row>
    <row r="10" spans="1:38" ht="8.25" customHeight="1">
      <c r="A10" s="283"/>
      <c r="B10" s="346"/>
      <c r="C10" s="1826"/>
      <c r="D10" s="1827"/>
      <c r="E10" s="1827"/>
      <c r="F10" s="1827"/>
      <c r="G10" s="1827"/>
      <c r="H10" s="1827"/>
      <c r="I10" s="1827"/>
      <c r="J10" s="1827"/>
      <c r="K10" s="1827"/>
      <c r="L10" s="1827"/>
      <c r="M10" s="1827"/>
      <c r="N10" s="1827"/>
      <c r="O10" s="1827"/>
      <c r="P10" s="1827"/>
      <c r="Q10" s="1827"/>
      <c r="R10" s="1828"/>
      <c r="S10" s="291"/>
      <c r="T10" s="291"/>
      <c r="U10" s="346"/>
      <c r="V10" s="346"/>
      <c r="W10" s="346"/>
      <c r="X10" s="346"/>
      <c r="Y10" s="346"/>
      <c r="Z10" s="346"/>
      <c r="AA10" s="346"/>
      <c r="AB10" s="346"/>
      <c r="AC10" s="346"/>
      <c r="AD10" s="346"/>
      <c r="AE10" s="346"/>
      <c r="AF10" s="346"/>
      <c r="AG10" s="346"/>
      <c r="AH10" s="346"/>
      <c r="AI10" s="346"/>
      <c r="AJ10" s="346"/>
      <c r="AK10" s="346"/>
      <c r="AL10" s="292"/>
    </row>
    <row r="11" spans="1:38" ht="48" customHeight="1">
      <c r="A11" s="283"/>
      <c r="B11" s="346"/>
      <c r="C11" s="1830" t="s">
        <v>873</v>
      </c>
      <c r="D11" s="1830"/>
      <c r="E11" s="1830"/>
      <c r="F11" s="1830"/>
      <c r="G11" s="1830"/>
      <c r="H11" s="1830"/>
      <c r="I11" s="1830"/>
      <c r="J11" s="1830"/>
      <c r="K11" s="1830"/>
      <c r="L11" s="1830"/>
      <c r="M11" s="1830"/>
      <c r="N11" s="1830"/>
      <c r="O11" s="1830"/>
      <c r="P11" s="1830"/>
      <c r="Q11" s="1830"/>
      <c r="R11" s="1830"/>
      <c r="S11" s="295"/>
      <c r="T11" s="295"/>
      <c r="U11" s="346"/>
      <c r="V11" s="346"/>
      <c r="W11" s="346"/>
      <c r="X11" s="346"/>
      <c r="Y11" s="346"/>
      <c r="Z11" s="346"/>
      <c r="AA11" s="1831"/>
      <c r="AB11" s="1832"/>
      <c r="AC11" s="1832"/>
      <c r="AD11" s="1832"/>
      <c r="AE11" s="1832"/>
      <c r="AF11" s="1832"/>
      <c r="AG11" s="1832"/>
      <c r="AH11" s="1832"/>
      <c r="AI11" s="1832"/>
      <c r="AJ11" s="1832"/>
      <c r="AK11" s="1832"/>
      <c r="AL11" s="292"/>
    </row>
    <row r="12" spans="1:38" ht="12.75" customHeight="1">
      <c r="A12" s="283"/>
      <c r="B12" s="346"/>
      <c r="C12" s="346"/>
      <c r="D12" s="293"/>
      <c r="E12" s="293"/>
      <c r="F12" s="293"/>
      <c r="G12" s="293"/>
      <c r="H12" s="293"/>
      <c r="I12" s="293"/>
      <c r="J12" s="293"/>
      <c r="K12" s="293"/>
      <c r="L12" s="293"/>
      <c r="M12" s="293"/>
      <c r="N12" s="293"/>
      <c r="O12" s="293"/>
      <c r="P12" s="293"/>
      <c r="Q12" s="293"/>
      <c r="R12" s="346"/>
      <c r="S12" s="346"/>
      <c r="T12" s="346"/>
      <c r="U12" s="346"/>
      <c r="V12" s="346"/>
      <c r="W12" s="346"/>
      <c r="X12" s="346"/>
      <c r="Y12" s="346"/>
      <c r="Z12" s="346"/>
      <c r="AA12" s="1832"/>
      <c r="AB12" s="1832"/>
      <c r="AC12" s="1832"/>
      <c r="AD12" s="1832"/>
      <c r="AE12" s="1832"/>
      <c r="AF12" s="1832"/>
      <c r="AG12" s="1832"/>
      <c r="AH12" s="1832"/>
      <c r="AI12" s="1832"/>
      <c r="AJ12" s="1832"/>
      <c r="AK12" s="1832"/>
      <c r="AL12" s="292"/>
    </row>
    <row r="13" spans="1:38" ht="8.25" customHeight="1">
      <c r="A13" s="283"/>
      <c r="B13" s="346"/>
      <c r="C13" s="346"/>
      <c r="D13" s="34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296"/>
      <c r="P13" s="296"/>
      <c r="Q13" s="291"/>
      <c r="R13" s="291"/>
      <c r="S13" s="291"/>
      <c r="T13" s="291"/>
      <c r="U13" s="291"/>
      <c r="V13" s="291"/>
      <c r="W13" s="346"/>
      <c r="X13" s="346"/>
      <c r="Y13" s="346"/>
      <c r="Z13" s="346"/>
      <c r="AA13" s="1832"/>
      <c r="AB13" s="1832"/>
      <c r="AC13" s="1832"/>
      <c r="AD13" s="1832"/>
      <c r="AE13" s="1832"/>
      <c r="AF13" s="1832"/>
      <c r="AG13" s="1832"/>
      <c r="AH13" s="1832"/>
      <c r="AI13" s="1832"/>
      <c r="AJ13" s="1832"/>
      <c r="AK13" s="1832"/>
      <c r="AL13" s="292"/>
    </row>
    <row r="14" spans="1:38" ht="20.25" customHeight="1">
      <c r="A14" s="283"/>
      <c r="B14" s="346"/>
      <c r="C14" s="297"/>
      <c r="D14" s="1833" t="s">
        <v>674</v>
      </c>
      <c r="E14" s="1833"/>
      <c r="F14" s="1833"/>
      <c r="G14" s="1833"/>
      <c r="H14" s="1833"/>
      <c r="I14" s="1833"/>
      <c r="J14" s="1833"/>
      <c r="K14" s="1833"/>
      <c r="L14" s="1833"/>
      <c r="M14" s="1833"/>
      <c r="N14" s="1833"/>
      <c r="O14" s="1833"/>
      <c r="P14" s="1833"/>
      <c r="Q14" s="1833"/>
      <c r="R14" s="1833"/>
      <c r="S14" s="1833"/>
      <c r="T14" s="1833"/>
      <c r="U14" s="1833"/>
      <c r="V14" s="1833"/>
      <c r="W14" s="1833"/>
      <c r="X14" s="1833"/>
      <c r="Y14" s="1833"/>
      <c r="Z14" s="1833"/>
      <c r="AA14" s="1833"/>
      <c r="AB14" s="1833"/>
      <c r="AC14" s="1833"/>
      <c r="AD14" s="1833"/>
      <c r="AE14" s="1833"/>
      <c r="AF14" s="1833"/>
      <c r="AG14" s="1833"/>
      <c r="AH14" s="1833"/>
      <c r="AI14" s="1833"/>
      <c r="AJ14" s="1833"/>
      <c r="AK14" s="1833"/>
      <c r="AL14" s="292"/>
    </row>
    <row r="15" spans="1:38" ht="21" customHeight="1">
      <c r="A15" s="283"/>
      <c r="B15" s="346"/>
      <c r="C15" s="294"/>
      <c r="D15" s="1833"/>
      <c r="E15" s="1833"/>
      <c r="F15" s="1833"/>
      <c r="G15" s="1833"/>
      <c r="H15" s="1833"/>
      <c r="I15" s="1833"/>
      <c r="J15" s="1833"/>
      <c r="K15" s="1833"/>
      <c r="L15" s="1833"/>
      <c r="M15" s="1833"/>
      <c r="N15" s="1833"/>
      <c r="O15" s="1833"/>
      <c r="P15" s="1833"/>
      <c r="Q15" s="1833"/>
      <c r="R15" s="1833"/>
      <c r="S15" s="1833"/>
      <c r="T15" s="1833"/>
      <c r="U15" s="1833"/>
      <c r="V15" s="1833"/>
      <c r="W15" s="1833"/>
      <c r="X15" s="1833"/>
      <c r="Y15" s="1833"/>
      <c r="Z15" s="1833"/>
      <c r="AA15" s="1833"/>
      <c r="AB15" s="1833"/>
      <c r="AC15" s="1833"/>
      <c r="AD15" s="1833"/>
      <c r="AE15" s="1833"/>
      <c r="AF15" s="1833"/>
      <c r="AG15" s="1833"/>
      <c r="AH15" s="1833"/>
      <c r="AI15" s="1833"/>
      <c r="AJ15" s="1833"/>
      <c r="AK15" s="1833"/>
      <c r="AL15" s="292"/>
    </row>
    <row r="16" spans="1:38">
      <c r="A16" s="283"/>
      <c r="B16" s="346"/>
      <c r="C16" s="294"/>
      <c r="D16" s="294"/>
      <c r="E16" s="294"/>
      <c r="F16" s="294"/>
      <c r="G16" s="294"/>
      <c r="H16" s="294"/>
      <c r="I16" s="294"/>
      <c r="J16" s="294"/>
      <c r="K16" s="294"/>
      <c r="L16" s="294"/>
      <c r="M16" s="294"/>
      <c r="N16" s="294"/>
      <c r="O16" s="294"/>
      <c r="P16" s="294"/>
      <c r="Q16" s="294"/>
      <c r="R16" s="294"/>
      <c r="S16" s="294"/>
      <c r="T16" s="294"/>
      <c r="U16" s="294"/>
      <c r="V16" s="294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  <c r="AG16" s="294"/>
      <c r="AH16" s="294"/>
      <c r="AI16" s="294"/>
      <c r="AJ16" s="294"/>
      <c r="AK16" s="294"/>
      <c r="AL16" s="292"/>
    </row>
    <row r="17" spans="1:38" ht="15" customHeight="1">
      <c r="A17" s="283"/>
      <c r="B17" s="346"/>
      <c r="C17" s="297"/>
      <c r="D17" s="297"/>
      <c r="E17" s="297"/>
      <c r="F17" s="297"/>
      <c r="G17" s="297"/>
      <c r="H17" s="297"/>
      <c r="I17" s="297"/>
      <c r="J17" s="297"/>
      <c r="K17" s="297"/>
      <c r="L17" s="297"/>
      <c r="M17" s="297"/>
      <c r="N17" s="297"/>
      <c r="O17" s="297"/>
      <c r="P17" s="297"/>
      <c r="Q17" s="297"/>
      <c r="R17" s="297"/>
      <c r="S17" s="297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2"/>
    </row>
    <row r="18" spans="1:38" ht="27.75" customHeight="1">
      <c r="A18" s="283"/>
      <c r="B18" s="346"/>
      <c r="C18" s="1834" t="s">
        <v>675</v>
      </c>
      <c r="D18" s="1834"/>
      <c r="E18" s="1834"/>
      <c r="F18" s="1834"/>
      <c r="G18" s="1834"/>
      <c r="H18" s="1834"/>
      <c r="I18" s="1834"/>
      <c r="J18" s="1834"/>
      <c r="K18" s="1834"/>
      <c r="L18" s="1834"/>
      <c r="M18" s="1834"/>
      <c r="N18" s="1834"/>
      <c r="O18" s="1834"/>
      <c r="P18" s="1834"/>
      <c r="Q18" s="1834"/>
      <c r="R18" s="1834"/>
      <c r="S18" s="1834"/>
      <c r="T18" s="1834"/>
      <c r="U18" s="1834"/>
      <c r="V18" s="1834"/>
      <c r="W18" s="1834"/>
      <c r="X18" s="1834"/>
      <c r="Y18" s="1834"/>
      <c r="Z18" s="1834"/>
      <c r="AA18" s="1834"/>
      <c r="AB18" s="1834"/>
      <c r="AC18" s="1834"/>
      <c r="AD18" s="1834"/>
      <c r="AE18" s="1834"/>
      <c r="AF18" s="1834"/>
      <c r="AG18" s="1834"/>
      <c r="AH18" s="1834"/>
      <c r="AI18" s="1834"/>
      <c r="AJ18" s="1834"/>
      <c r="AK18" s="1834"/>
      <c r="AL18" s="292"/>
    </row>
    <row r="19" spans="1:38" ht="11.25" customHeight="1">
      <c r="A19" s="283"/>
      <c r="B19" s="346"/>
      <c r="C19" s="344"/>
      <c r="D19" s="344"/>
      <c r="E19" s="344"/>
      <c r="F19" s="344"/>
      <c r="G19" s="344"/>
      <c r="H19" s="344"/>
      <c r="I19" s="344"/>
      <c r="J19" s="344"/>
      <c r="K19" s="344"/>
      <c r="L19" s="344"/>
      <c r="M19" s="344"/>
      <c r="N19" s="344"/>
      <c r="O19" s="344"/>
      <c r="P19" s="344"/>
      <c r="Q19" s="344"/>
      <c r="R19" s="344"/>
      <c r="S19" s="344"/>
      <c r="T19" s="344"/>
      <c r="U19" s="344"/>
      <c r="V19" s="344"/>
      <c r="W19" s="344"/>
      <c r="X19" s="344"/>
      <c r="Y19" s="344"/>
      <c r="Z19" s="344"/>
      <c r="AA19" s="344"/>
      <c r="AB19" s="344"/>
      <c r="AC19" s="344"/>
      <c r="AD19" s="344"/>
      <c r="AE19" s="344"/>
      <c r="AF19" s="344"/>
      <c r="AG19" s="344"/>
      <c r="AH19" s="344"/>
      <c r="AI19" s="344"/>
      <c r="AJ19" s="344"/>
      <c r="AK19" s="344"/>
      <c r="AL19" s="292"/>
    </row>
    <row r="20" spans="1:38" ht="21" customHeight="1">
      <c r="A20" s="283"/>
      <c r="B20" s="346"/>
      <c r="C20" s="1835"/>
      <c r="D20" s="1836"/>
      <c r="E20" s="1836"/>
      <c r="F20" s="1836"/>
      <c r="G20" s="1836"/>
      <c r="H20" s="1836"/>
      <c r="I20" s="1836"/>
      <c r="J20" s="1836"/>
      <c r="K20" s="1836"/>
      <c r="L20" s="1836"/>
      <c r="M20" s="1836"/>
      <c r="N20" s="1836"/>
      <c r="O20" s="1836"/>
      <c r="P20" s="1836"/>
      <c r="Q20" s="1836"/>
      <c r="R20" s="1836"/>
      <c r="S20" s="1836"/>
      <c r="T20" s="1836"/>
      <c r="U20" s="1836"/>
      <c r="V20" s="1836"/>
      <c r="W20" s="1836"/>
      <c r="X20" s="1836"/>
      <c r="Y20" s="1836"/>
      <c r="Z20" s="1836"/>
      <c r="AA20" s="1836"/>
      <c r="AB20" s="1836"/>
      <c r="AC20" s="1836"/>
      <c r="AD20" s="1836"/>
      <c r="AE20" s="1836"/>
      <c r="AF20" s="1836"/>
      <c r="AG20" s="1836"/>
      <c r="AH20" s="1836"/>
      <c r="AI20" s="1836"/>
      <c r="AJ20" s="1836"/>
      <c r="AK20" s="1837"/>
      <c r="AL20" s="292"/>
    </row>
    <row r="21" spans="1:38" ht="21" customHeight="1">
      <c r="A21" s="283"/>
      <c r="B21" s="346"/>
      <c r="C21" s="1838"/>
      <c r="D21" s="1839"/>
      <c r="E21" s="1839"/>
      <c r="F21" s="1839"/>
      <c r="G21" s="1839"/>
      <c r="H21" s="1839"/>
      <c r="I21" s="1839"/>
      <c r="J21" s="1839"/>
      <c r="K21" s="1839"/>
      <c r="L21" s="1839"/>
      <c r="M21" s="1839"/>
      <c r="N21" s="1839"/>
      <c r="O21" s="1839"/>
      <c r="P21" s="1839"/>
      <c r="Q21" s="1839"/>
      <c r="R21" s="1839"/>
      <c r="S21" s="1839"/>
      <c r="T21" s="1839"/>
      <c r="U21" s="1839"/>
      <c r="V21" s="1839"/>
      <c r="W21" s="1839"/>
      <c r="X21" s="1839"/>
      <c r="Y21" s="1839"/>
      <c r="Z21" s="1839"/>
      <c r="AA21" s="1839"/>
      <c r="AB21" s="1839"/>
      <c r="AC21" s="1839"/>
      <c r="AD21" s="1839"/>
      <c r="AE21" s="1839"/>
      <c r="AF21" s="1839"/>
      <c r="AG21" s="1839"/>
      <c r="AH21" s="1839"/>
      <c r="AI21" s="1839"/>
      <c r="AJ21" s="1839"/>
      <c r="AK21" s="1840"/>
      <c r="AL21" s="292"/>
    </row>
    <row r="22" spans="1:38" ht="23.25" customHeight="1">
      <c r="A22" s="283"/>
      <c r="B22" s="346"/>
      <c r="C22" s="346"/>
      <c r="D22" s="346"/>
      <c r="E22" s="346"/>
      <c r="F22" s="346"/>
      <c r="G22" s="346"/>
      <c r="H22" s="346"/>
      <c r="I22" s="1814" t="s">
        <v>621</v>
      </c>
      <c r="J22" s="1814"/>
      <c r="K22" s="1814"/>
      <c r="L22" s="1814"/>
      <c r="M22" s="1814"/>
      <c r="N22" s="1814"/>
      <c r="O22" s="1814"/>
      <c r="P22" s="1814"/>
      <c r="Q22" s="1814"/>
      <c r="R22" s="1814"/>
      <c r="S22" s="1814"/>
      <c r="T22" s="1814"/>
      <c r="U22" s="1814"/>
      <c r="V22" s="1814"/>
      <c r="W22" s="1814"/>
      <c r="X22" s="1814"/>
      <c r="Y22" s="1814"/>
      <c r="Z22" s="1814"/>
      <c r="AA22" s="1814"/>
      <c r="AB22" s="1814"/>
      <c r="AC22" s="1814"/>
      <c r="AD22" s="1814"/>
      <c r="AE22" s="1814"/>
      <c r="AF22" s="1814"/>
      <c r="AG22" s="1814"/>
      <c r="AH22" s="1814"/>
      <c r="AI22" s="346"/>
      <c r="AJ22" s="346"/>
      <c r="AK22" s="346"/>
      <c r="AL22" s="292"/>
    </row>
    <row r="23" spans="1:38" ht="17.25" customHeight="1">
      <c r="A23" s="283"/>
      <c r="B23" s="346"/>
      <c r="C23" s="346"/>
      <c r="D23" s="346"/>
      <c r="E23" s="346"/>
      <c r="F23" s="346"/>
      <c r="G23" s="346"/>
      <c r="H23" s="346"/>
      <c r="I23" s="345"/>
      <c r="J23" s="345"/>
      <c r="K23" s="345"/>
      <c r="L23" s="345"/>
      <c r="M23" s="345"/>
      <c r="N23" s="345"/>
      <c r="O23" s="345"/>
      <c r="P23" s="345"/>
      <c r="Q23" s="345"/>
      <c r="R23" s="345"/>
      <c r="S23" s="345"/>
      <c r="T23" s="345"/>
      <c r="U23" s="345"/>
      <c r="V23" s="345"/>
      <c r="W23" s="345"/>
      <c r="X23" s="345"/>
      <c r="Y23" s="345"/>
      <c r="Z23" s="345"/>
      <c r="AA23" s="345"/>
      <c r="AB23" s="345"/>
      <c r="AC23" s="345"/>
      <c r="AD23" s="345"/>
      <c r="AE23" s="345"/>
      <c r="AF23" s="345"/>
      <c r="AG23" s="345"/>
      <c r="AH23" s="345"/>
      <c r="AI23" s="346"/>
      <c r="AJ23" s="346"/>
      <c r="AK23" s="346"/>
      <c r="AL23" s="292"/>
    </row>
    <row r="24" spans="1:38">
      <c r="A24" s="283"/>
      <c r="B24" s="346"/>
      <c r="C24" s="1847" t="s">
        <v>443</v>
      </c>
      <c r="D24" s="1847"/>
      <c r="E24" s="1847"/>
      <c r="F24" s="1847"/>
      <c r="G24" s="1847"/>
      <c r="H24" s="1847"/>
      <c r="I24" s="1847"/>
      <c r="J24" s="1847"/>
      <c r="K24" s="1847"/>
      <c r="L24" s="1847"/>
      <c r="M24" s="1847"/>
      <c r="N24" s="1847"/>
      <c r="O24" s="1847"/>
      <c r="P24" s="1847"/>
      <c r="Q24" s="1847"/>
      <c r="R24" s="1847"/>
      <c r="S24" s="1728"/>
      <c r="T24" s="1728"/>
      <c r="U24" s="1728"/>
      <c r="V24" s="1728"/>
      <c r="W24" s="1728"/>
      <c r="X24" s="1728"/>
      <c r="Y24" s="1728"/>
      <c r="Z24" s="1728"/>
      <c r="AA24" s="1728"/>
      <c r="AB24" s="1728"/>
      <c r="AC24" s="1728"/>
      <c r="AD24" s="1728"/>
      <c r="AE24" s="1728"/>
      <c r="AF24" s="1728"/>
      <c r="AG24" s="1728"/>
      <c r="AH24" s="1728"/>
      <c r="AI24" s="1728"/>
      <c r="AJ24" s="1728"/>
      <c r="AK24" s="1728"/>
      <c r="AL24" s="292"/>
    </row>
    <row r="25" spans="1:38">
      <c r="A25" s="283"/>
      <c r="B25" s="346"/>
      <c r="C25" s="343"/>
      <c r="D25" s="343"/>
      <c r="E25" s="343"/>
      <c r="F25" s="343"/>
      <c r="G25" s="343"/>
      <c r="H25" s="343"/>
      <c r="I25" s="343"/>
      <c r="J25" s="343"/>
      <c r="K25" s="343"/>
      <c r="L25" s="343"/>
      <c r="M25" s="343"/>
      <c r="N25" s="343"/>
      <c r="O25" s="343"/>
      <c r="P25" s="343"/>
      <c r="Q25" s="343"/>
      <c r="R25" s="343"/>
      <c r="S25" s="346"/>
      <c r="T25" s="346"/>
      <c r="U25" s="346"/>
      <c r="V25" s="346"/>
      <c r="W25" s="346"/>
      <c r="X25" s="346"/>
      <c r="Y25" s="346"/>
      <c r="Z25" s="346"/>
      <c r="AA25" s="346"/>
      <c r="AB25" s="346"/>
      <c r="AC25" s="346"/>
      <c r="AD25" s="346"/>
      <c r="AE25" s="346"/>
      <c r="AF25" s="346"/>
      <c r="AG25" s="346"/>
      <c r="AH25" s="346"/>
      <c r="AI25" s="346"/>
      <c r="AJ25" s="346"/>
      <c r="AK25" s="346"/>
      <c r="AL25" s="292"/>
    </row>
    <row r="26" spans="1:38" ht="42.75" customHeight="1">
      <c r="A26" s="283"/>
      <c r="B26" s="346"/>
      <c r="C26" s="1848"/>
      <c r="D26" s="1849"/>
      <c r="E26" s="1849"/>
      <c r="F26" s="1849"/>
      <c r="G26" s="1849"/>
      <c r="H26" s="1849"/>
      <c r="I26" s="1849"/>
      <c r="J26" s="1849"/>
      <c r="K26" s="1849"/>
      <c r="L26" s="1849"/>
      <c r="M26" s="1849"/>
      <c r="N26" s="1849"/>
      <c r="O26" s="1849"/>
      <c r="P26" s="1849"/>
      <c r="Q26" s="1849"/>
      <c r="R26" s="1849"/>
      <c r="S26" s="1849"/>
      <c r="T26" s="1849"/>
      <c r="U26" s="1849"/>
      <c r="V26" s="1849"/>
      <c r="W26" s="1849"/>
      <c r="X26" s="1849"/>
      <c r="Y26" s="1849"/>
      <c r="Z26" s="1849"/>
      <c r="AA26" s="1849"/>
      <c r="AB26" s="1849"/>
      <c r="AC26" s="1849"/>
      <c r="AD26" s="1849"/>
      <c r="AE26" s="1849"/>
      <c r="AF26" s="1849"/>
      <c r="AG26" s="1849"/>
      <c r="AH26" s="1849"/>
      <c r="AI26" s="1849"/>
      <c r="AJ26" s="1849"/>
      <c r="AK26" s="1850"/>
      <c r="AL26" s="292"/>
    </row>
    <row r="27" spans="1:38" ht="33" customHeight="1">
      <c r="A27" s="283"/>
      <c r="B27" s="346"/>
      <c r="C27" s="1851" t="s">
        <v>874</v>
      </c>
      <c r="D27" s="1851"/>
      <c r="E27" s="1851"/>
      <c r="F27" s="1851"/>
      <c r="G27" s="1851"/>
      <c r="H27" s="1851"/>
      <c r="I27" s="1851"/>
      <c r="J27" s="1851"/>
      <c r="K27" s="1851"/>
      <c r="L27" s="1851"/>
      <c r="M27" s="1851"/>
      <c r="N27" s="1851"/>
      <c r="O27" s="1851"/>
      <c r="P27" s="1851"/>
      <c r="Q27" s="1851"/>
      <c r="R27" s="1851"/>
      <c r="S27" s="1851"/>
      <c r="T27" s="1851"/>
      <c r="U27" s="1851"/>
      <c r="V27" s="1851"/>
      <c r="W27" s="1851"/>
      <c r="X27" s="1851"/>
      <c r="Y27" s="1851"/>
      <c r="Z27" s="1851"/>
      <c r="AA27" s="1851"/>
      <c r="AB27" s="1851"/>
      <c r="AC27" s="1851"/>
      <c r="AD27" s="1851"/>
      <c r="AE27" s="1851"/>
      <c r="AF27" s="1851"/>
      <c r="AG27" s="1851"/>
      <c r="AH27" s="1851"/>
      <c r="AI27" s="1851"/>
      <c r="AJ27" s="1851"/>
      <c r="AK27" s="1851"/>
      <c r="AL27" s="298"/>
    </row>
    <row r="28" spans="1:38" ht="13.5" customHeight="1">
      <c r="A28" s="283"/>
      <c r="B28" s="346"/>
      <c r="C28" s="1834"/>
      <c r="D28" s="1834"/>
      <c r="E28" s="1834"/>
      <c r="F28" s="1834"/>
      <c r="G28" s="1834"/>
      <c r="H28" s="1834"/>
      <c r="I28" s="1834"/>
      <c r="J28" s="1834"/>
      <c r="K28" s="1834"/>
      <c r="L28" s="1834"/>
      <c r="M28" s="1834"/>
      <c r="N28" s="1834"/>
      <c r="O28" s="1834"/>
      <c r="P28" s="1834"/>
      <c r="Q28" s="1834"/>
      <c r="R28" s="1834"/>
      <c r="S28" s="1834"/>
      <c r="T28" s="1834"/>
      <c r="U28" s="1834"/>
      <c r="V28" s="1834"/>
      <c r="W28" s="1834"/>
      <c r="X28" s="1834"/>
      <c r="Y28" s="1834"/>
      <c r="Z28" s="1834"/>
      <c r="AA28" s="1834"/>
      <c r="AB28" s="1834"/>
      <c r="AC28" s="1834"/>
      <c r="AD28" s="1834"/>
      <c r="AE28" s="1834"/>
      <c r="AF28" s="1834"/>
      <c r="AG28" s="1834"/>
      <c r="AH28" s="1834"/>
      <c r="AI28" s="1834"/>
      <c r="AJ28" s="1834"/>
      <c r="AK28" s="1834"/>
      <c r="AL28" s="292"/>
    </row>
    <row r="29" spans="1:38" ht="12" customHeight="1">
      <c r="A29" s="283"/>
      <c r="B29" s="346"/>
      <c r="C29" s="297"/>
      <c r="D29" s="297"/>
      <c r="E29" s="297"/>
      <c r="F29" s="297"/>
      <c r="G29" s="297"/>
      <c r="H29" s="297"/>
      <c r="I29" s="297"/>
      <c r="J29" s="297"/>
      <c r="K29" s="297"/>
      <c r="L29" s="297"/>
      <c r="M29" s="297"/>
      <c r="N29" s="297"/>
      <c r="O29" s="297"/>
      <c r="P29" s="297"/>
      <c r="Q29" s="297"/>
      <c r="R29" s="297"/>
      <c r="S29" s="297"/>
      <c r="T29" s="297"/>
      <c r="U29" s="297"/>
      <c r="V29" s="297"/>
      <c r="W29" s="297"/>
      <c r="X29" s="297"/>
      <c r="Y29" s="297"/>
      <c r="Z29" s="297"/>
      <c r="AA29" s="297"/>
      <c r="AB29" s="297"/>
      <c r="AC29" s="297"/>
      <c r="AD29" s="297"/>
      <c r="AE29" s="297"/>
      <c r="AF29" s="297"/>
      <c r="AG29" s="297"/>
      <c r="AH29" s="297"/>
      <c r="AI29" s="297"/>
      <c r="AJ29" s="297"/>
      <c r="AK29" s="297"/>
      <c r="AL29" s="292"/>
    </row>
    <row r="30" spans="1:38" ht="12" customHeight="1">
      <c r="A30" s="283"/>
      <c r="B30" s="346"/>
      <c r="C30" s="297"/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97"/>
      <c r="O30" s="297"/>
      <c r="P30" s="297"/>
      <c r="Q30" s="297"/>
      <c r="R30" s="297"/>
      <c r="S30" s="297"/>
      <c r="T30" s="297"/>
      <c r="U30" s="297"/>
      <c r="V30" s="297"/>
      <c r="W30" s="297"/>
      <c r="X30" s="297"/>
      <c r="Y30" s="297"/>
      <c r="Z30" s="297"/>
      <c r="AA30" s="297"/>
      <c r="AB30" s="297"/>
      <c r="AC30" s="297"/>
      <c r="AD30" s="297"/>
      <c r="AE30" s="297"/>
      <c r="AF30" s="297"/>
      <c r="AG30" s="297"/>
      <c r="AH30" s="297"/>
      <c r="AI30" s="297"/>
      <c r="AJ30" s="297"/>
      <c r="AK30" s="297"/>
      <c r="AL30" s="292"/>
    </row>
    <row r="31" spans="1:38" ht="13.5" customHeight="1">
      <c r="A31" s="283"/>
      <c r="B31" s="346"/>
      <c r="C31" s="1862"/>
      <c r="D31" s="1863"/>
      <c r="E31" s="1863"/>
      <c r="F31" s="1863"/>
      <c r="G31" s="1863"/>
      <c r="H31" s="1863"/>
      <c r="I31" s="1863"/>
      <c r="J31" s="1863"/>
      <c r="K31" s="1863"/>
      <c r="L31" s="1863"/>
      <c r="M31" s="1863"/>
      <c r="N31" s="1863"/>
      <c r="O31" s="1863"/>
      <c r="P31" s="1863"/>
      <c r="Q31" s="1863"/>
      <c r="R31" s="1863"/>
      <c r="S31" s="1863"/>
      <c r="T31" s="1864"/>
      <c r="U31" s="168"/>
      <c r="V31" s="1853"/>
      <c r="W31" s="1854"/>
      <c r="X31" s="1854"/>
      <c r="Y31" s="1854"/>
      <c r="Z31" s="1854"/>
      <c r="AA31" s="1854"/>
      <c r="AB31" s="1854"/>
      <c r="AC31" s="1854"/>
      <c r="AD31" s="1854"/>
      <c r="AE31" s="1854"/>
      <c r="AF31" s="1854"/>
      <c r="AG31" s="1854"/>
      <c r="AH31" s="1854"/>
      <c r="AI31" s="1854"/>
      <c r="AJ31" s="1854"/>
      <c r="AK31" s="1855"/>
      <c r="AL31" s="292"/>
    </row>
    <row r="32" spans="1:38" ht="13.5" customHeight="1">
      <c r="A32" s="283"/>
      <c r="B32" s="346"/>
      <c r="C32" s="1865"/>
      <c r="D32" s="1717"/>
      <c r="E32" s="1717"/>
      <c r="F32" s="1717"/>
      <c r="G32" s="1717"/>
      <c r="H32" s="1717"/>
      <c r="I32" s="1717"/>
      <c r="J32" s="1717"/>
      <c r="K32" s="1717"/>
      <c r="L32" s="1717"/>
      <c r="M32" s="1717"/>
      <c r="N32" s="1717"/>
      <c r="O32" s="1717"/>
      <c r="P32" s="1717"/>
      <c r="Q32" s="1717"/>
      <c r="R32" s="1717"/>
      <c r="S32" s="1717"/>
      <c r="T32" s="1866"/>
      <c r="U32" s="168"/>
      <c r="V32" s="1856"/>
      <c r="W32" s="1857"/>
      <c r="X32" s="1857"/>
      <c r="Y32" s="1857"/>
      <c r="Z32" s="1857"/>
      <c r="AA32" s="1857"/>
      <c r="AB32" s="1857"/>
      <c r="AC32" s="1857"/>
      <c r="AD32" s="1857"/>
      <c r="AE32" s="1857"/>
      <c r="AF32" s="1857"/>
      <c r="AG32" s="1857"/>
      <c r="AH32" s="1857"/>
      <c r="AI32" s="1857"/>
      <c r="AJ32" s="1857"/>
      <c r="AK32" s="1858"/>
      <c r="AL32" s="292"/>
    </row>
    <row r="33" spans="1:38" ht="13.5" customHeight="1">
      <c r="A33" s="283"/>
      <c r="B33" s="346"/>
      <c r="C33" s="1865"/>
      <c r="D33" s="1717"/>
      <c r="E33" s="1717"/>
      <c r="F33" s="1717"/>
      <c r="G33" s="1717"/>
      <c r="H33" s="1717"/>
      <c r="I33" s="1717"/>
      <c r="J33" s="1717"/>
      <c r="K33" s="1717"/>
      <c r="L33" s="1717"/>
      <c r="M33" s="1717"/>
      <c r="N33" s="1717"/>
      <c r="O33" s="1717"/>
      <c r="P33" s="1717"/>
      <c r="Q33" s="1717"/>
      <c r="R33" s="1717"/>
      <c r="S33" s="1717"/>
      <c r="T33" s="1866"/>
      <c r="U33" s="168"/>
      <c r="V33" s="1856"/>
      <c r="W33" s="1857"/>
      <c r="X33" s="1857"/>
      <c r="Y33" s="1857"/>
      <c r="Z33" s="1857"/>
      <c r="AA33" s="1857"/>
      <c r="AB33" s="1857"/>
      <c r="AC33" s="1857"/>
      <c r="AD33" s="1857"/>
      <c r="AE33" s="1857"/>
      <c r="AF33" s="1857"/>
      <c r="AG33" s="1857"/>
      <c r="AH33" s="1857"/>
      <c r="AI33" s="1857"/>
      <c r="AJ33" s="1857"/>
      <c r="AK33" s="1858"/>
      <c r="AL33" s="292"/>
    </row>
    <row r="34" spans="1:38" ht="13.5" customHeight="1">
      <c r="A34" s="283"/>
      <c r="B34" s="346"/>
      <c r="C34" s="1867"/>
      <c r="D34" s="1868"/>
      <c r="E34" s="1868"/>
      <c r="F34" s="1868"/>
      <c r="G34" s="1868"/>
      <c r="H34" s="1868"/>
      <c r="I34" s="1868"/>
      <c r="J34" s="1868"/>
      <c r="K34" s="1868"/>
      <c r="L34" s="1868"/>
      <c r="M34" s="1868"/>
      <c r="N34" s="1868"/>
      <c r="O34" s="1868"/>
      <c r="P34" s="1868"/>
      <c r="Q34" s="1868"/>
      <c r="R34" s="1868"/>
      <c r="S34" s="1868"/>
      <c r="T34" s="1869"/>
      <c r="U34" s="168"/>
      <c r="V34" s="1859"/>
      <c r="W34" s="1860"/>
      <c r="X34" s="1860"/>
      <c r="Y34" s="1860"/>
      <c r="Z34" s="1860"/>
      <c r="AA34" s="1860"/>
      <c r="AB34" s="1860"/>
      <c r="AC34" s="1860"/>
      <c r="AD34" s="1860"/>
      <c r="AE34" s="1860"/>
      <c r="AF34" s="1860"/>
      <c r="AG34" s="1860"/>
      <c r="AH34" s="1860"/>
      <c r="AI34" s="1860"/>
      <c r="AJ34" s="1860"/>
      <c r="AK34" s="1861"/>
      <c r="AL34" s="292"/>
    </row>
    <row r="35" spans="1:38" ht="44.25" customHeight="1">
      <c r="A35" s="283"/>
      <c r="B35" s="346"/>
      <c r="C35" s="1678" t="s">
        <v>721</v>
      </c>
      <c r="D35" s="1678"/>
      <c r="E35" s="1678"/>
      <c r="F35" s="1678"/>
      <c r="G35" s="1678"/>
      <c r="H35" s="1678"/>
      <c r="I35" s="1678"/>
      <c r="J35" s="1678"/>
      <c r="K35" s="1678"/>
      <c r="L35" s="1678"/>
      <c r="M35" s="1678"/>
      <c r="N35" s="1678"/>
      <c r="O35" s="1678"/>
      <c r="P35" s="1678"/>
      <c r="Q35" s="1678"/>
      <c r="R35" s="1678"/>
      <c r="S35" s="1678"/>
      <c r="T35" s="1678"/>
      <c r="U35" s="233"/>
      <c r="V35" s="1668" t="s">
        <v>676</v>
      </c>
      <c r="W35" s="1668"/>
      <c r="X35" s="1668"/>
      <c r="Y35" s="1668"/>
      <c r="Z35" s="1668"/>
      <c r="AA35" s="1668"/>
      <c r="AB35" s="1668"/>
      <c r="AC35" s="1668"/>
      <c r="AD35" s="1668"/>
      <c r="AE35" s="1668"/>
      <c r="AF35" s="1668"/>
      <c r="AG35" s="1668"/>
      <c r="AH35" s="1668"/>
      <c r="AI35" s="1668"/>
      <c r="AJ35" s="1668"/>
      <c r="AK35" s="1668"/>
      <c r="AL35" s="292"/>
    </row>
    <row r="36" spans="1:38" ht="24" customHeight="1">
      <c r="A36" s="283"/>
      <c r="B36" s="346"/>
      <c r="C36" s="345"/>
      <c r="D36" s="345"/>
      <c r="E36" s="345"/>
      <c r="F36" s="345"/>
      <c r="G36" s="345"/>
      <c r="H36" s="345"/>
      <c r="I36" s="345"/>
      <c r="J36" s="345"/>
      <c r="K36" s="345"/>
      <c r="L36" s="345"/>
      <c r="M36" s="345"/>
      <c r="N36" s="345"/>
      <c r="O36" s="345"/>
      <c r="P36" s="345"/>
      <c r="Q36" s="297"/>
      <c r="R36" s="297"/>
      <c r="S36" s="297"/>
      <c r="T36" s="297"/>
      <c r="U36" s="297"/>
      <c r="V36" s="297"/>
      <c r="W36" s="297"/>
      <c r="X36" s="297"/>
      <c r="Y36" s="345"/>
      <c r="Z36" s="345"/>
      <c r="AA36" s="345"/>
      <c r="AB36" s="345"/>
      <c r="AC36" s="345"/>
      <c r="AD36" s="345"/>
      <c r="AE36" s="345"/>
      <c r="AF36" s="345"/>
      <c r="AG36" s="345"/>
      <c r="AH36" s="345"/>
      <c r="AI36" s="345"/>
      <c r="AJ36" s="345"/>
      <c r="AK36" s="345"/>
      <c r="AL36" s="292"/>
    </row>
    <row r="37" spans="1:38" ht="8.25" customHeight="1">
      <c r="A37" s="283"/>
      <c r="B37" s="346"/>
      <c r="C37" s="297"/>
      <c r="D37" s="297"/>
      <c r="E37" s="297"/>
      <c r="F37" s="297"/>
      <c r="G37" s="297"/>
      <c r="H37" s="297"/>
      <c r="I37" s="297"/>
      <c r="J37" s="297"/>
      <c r="K37" s="297"/>
      <c r="L37" s="297"/>
      <c r="M37" s="297"/>
      <c r="N37" s="297"/>
      <c r="O37" s="297"/>
      <c r="P37" s="297"/>
      <c r="Q37" s="346"/>
      <c r="R37" s="346"/>
      <c r="S37" s="346"/>
      <c r="T37" s="346"/>
      <c r="U37" s="346"/>
      <c r="V37" s="346"/>
      <c r="W37" s="346"/>
      <c r="X37" s="346"/>
      <c r="Y37" s="346"/>
      <c r="Z37" s="346"/>
      <c r="AA37" s="346"/>
      <c r="AB37" s="346"/>
      <c r="AC37" s="346"/>
      <c r="AD37" s="346"/>
      <c r="AE37" s="346"/>
      <c r="AF37" s="346"/>
      <c r="AG37" s="346"/>
      <c r="AH37" s="346"/>
      <c r="AI37" s="346"/>
      <c r="AJ37" s="346"/>
      <c r="AK37" s="346"/>
      <c r="AL37" s="292"/>
    </row>
    <row r="38" spans="1:38" ht="16.5" customHeight="1">
      <c r="A38" s="1844" t="s">
        <v>502</v>
      </c>
      <c r="B38" s="1845"/>
      <c r="C38" s="1845"/>
      <c r="D38" s="1845"/>
      <c r="E38" s="1845"/>
      <c r="F38" s="1845"/>
      <c r="G38" s="1845"/>
      <c r="H38" s="1845"/>
      <c r="I38" s="1845"/>
      <c r="J38" s="1845"/>
      <c r="K38" s="1845"/>
      <c r="L38" s="1845"/>
      <c r="M38" s="1845"/>
      <c r="N38" s="1845"/>
      <c r="O38" s="1845"/>
      <c r="P38" s="1845"/>
      <c r="Q38" s="1845"/>
      <c r="R38" s="1845"/>
      <c r="S38" s="1845"/>
      <c r="T38" s="1845"/>
      <c r="U38" s="1845"/>
      <c r="V38" s="1845"/>
      <c r="W38" s="1845"/>
      <c r="X38" s="1845"/>
      <c r="Y38" s="1845"/>
      <c r="Z38" s="1845"/>
      <c r="AA38" s="1845"/>
      <c r="AB38" s="1845"/>
      <c r="AC38" s="1845"/>
      <c r="AD38" s="1845"/>
      <c r="AE38" s="1845"/>
      <c r="AF38" s="1845"/>
      <c r="AG38" s="1845"/>
      <c r="AH38" s="1845"/>
      <c r="AI38" s="1845"/>
      <c r="AJ38" s="1845"/>
      <c r="AK38" s="1845"/>
      <c r="AL38" s="1846"/>
    </row>
    <row r="39" spans="1:38" ht="24" customHeight="1">
      <c r="A39" s="1852"/>
      <c r="B39" s="1682"/>
      <c r="C39" s="1682"/>
      <c r="D39" s="1682"/>
      <c r="E39" s="1682"/>
      <c r="F39" s="1682"/>
      <c r="G39" s="1682"/>
      <c r="H39" s="1682"/>
      <c r="I39" s="1682"/>
      <c r="J39" s="1682"/>
      <c r="K39" s="1682"/>
      <c r="L39" s="1682"/>
      <c r="M39" s="1682"/>
      <c r="N39" s="1682"/>
      <c r="O39" s="1682"/>
      <c r="P39" s="1682"/>
      <c r="Q39" s="1682"/>
      <c r="R39" s="1682"/>
      <c r="S39" s="1682"/>
      <c r="T39" s="299"/>
      <c r="U39" s="299"/>
      <c r="V39" s="299"/>
      <c r="W39" s="299"/>
      <c r="X39" s="299"/>
      <c r="Y39" s="299"/>
      <c r="Z39" s="299"/>
      <c r="AA39" s="299"/>
      <c r="AB39" s="299"/>
      <c r="AC39" s="299"/>
      <c r="AD39" s="300"/>
      <c r="AE39" s="300"/>
      <c r="AF39" s="300"/>
      <c r="AG39" s="300"/>
      <c r="AH39" s="300"/>
      <c r="AI39" s="300"/>
      <c r="AJ39" s="300"/>
      <c r="AK39" s="300"/>
      <c r="AL39" s="301"/>
    </row>
    <row r="40" spans="1:38">
      <c r="A40" s="1831"/>
      <c r="B40" s="1831"/>
      <c r="C40" s="1831"/>
      <c r="D40" s="1831"/>
      <c r="E40" s="1831"/>
      <c r="F40" s="1831"/>
      <c r="G40" s="1831"/>
      <c r="H40" s="1831"/>
      <c r="I40" s="1831"/>
      <c r="J40" s="1831"/>
      <c r="K40" s="1831"/>
      <c r="L40" s="1831"/>
      <c r="M40" s="1831"/>
      <c r="N40" s="1831"/>
      <c r="O40" s="1831"/>
      <c r="P40" s="1831"/>
      <c r="Q40" s="1831"/>
      <c r="R40" s="1831"/>
      <c r="S40" s="1831"/>
      <c r="T40" s="1831"/>
      <c r="U40" s="1831"/>
      <c r="V40" s="1831"/>
      <c r="W40" s="1831"/>
      <c r="X40" s="1831"/>
      <c r="Y40" s="1831"/>
      <c r="Z40" s="1831"/>
      <c r="AA40" s="1831"/>
      <c r="AB40" s="1831"/>
      <c r="AC40" s="1831"/>
      <c r="AD40" s="1831"/>
      <c r="AE40" s="1831"/>
      <c r="AF40" s="1831"/>
      <c r="AG40" s="1831"/>
      <c r="AH40" s="1831"/>
      <c r="AI40" s="1831"/>
      <c r="AJ40" s="1831"/>
      <c r="AK40" s="1831"/>
      <c r="AL40" s="1831"/>
    </row>
    <row r="41" spans="1:38">
      <c r="A41" s="284"/>
      <c r="B41" s="284"/>
      <c r="C41" s="284"/>
      <c r="D41" s="284"/>
      <c r="E41" s="284"/>
      <c r="F41" s="284"/>
      <c r="G41" s="284"/>
      <c r="H41" s="284"/>
      <c r="I41" s="284"/>
      <c r="J41" s="284"/>
      <c r="K41" s="284"/>
      <c r="L41" s="284"/>
      <c r="M41" s="284"/>
      <c r="N41" s="284"/>
      <c r="O41" s="284"/>
      <c r="P41" s="284"/>
      <c r="Q41" s="284"/>
      <c r="R41" s="284"/>
      <c r="S41" s="284"/>
      <c r="T41" s="284"/>
      <c r="U41" s="284"/>
      <c r="V41" s="284"/>
      <c r="W41" s="284"/>
      <c r="X41" s="284"/>
      <c r="Y41" s="284"/>
      <c r="Z41" s="284"/>
      <c r="AA41" s="284"/>
      <c r="AB41" s="284"/>
      <c r="AC41" s="284"/>
      <c r="AD41" s="284"/>
      <c r="AE41" s="284"/>
      <c r="AF41" s="284"/>
      <c r="AG41" s="284"/>
      <c r="AH41" s="284"/>
      <c r="AI41" s="284"/>
      <c r="AJ41" s="284"/>
      <c r="AK41" s="284"/>
      <c r="AL41" s="284"/>
    </row>
    <row r="42" spans="1:38">
      <c r="A42" s="284"/>
      <c r="B42" s="284"/>
      <c r="C42" s="284"/>
      <c r="D42" s="284"/>
      <c r="E42" s="284"/>
      <c r="F42" s="284"/>
      <c r="G42" s="284"/>
      <c r="H42" s="284"/>
      <c r="I42" s="284"/>
      <c r="J42" s="284"/>
      <c r="K42" s="284"/>
      <c r="L42" s="284"/>
      <c r="M42" s="284"/>
      <c r="N42" s="284"/>
      <c r="O42" s="284"/>
      <c r="P42" s="284"/>
      <c r="Q42" s="284"/>
      <c r="R42" s="284"/>
      <c r="S42" s="284"/>
      <c r="T42" s="284"/>
      <c r="U42" s="284"/>
      <c r="V42" s="284"/>
      <c r="W42" s="284"/>
      <c r="X42" s="284"/>
      <c r="Y42" s="284"/>
      <c r="Z42" s="284"/>
      <c r="AA42" s="284"/>
      <c r="AB42" s="284"/>
      <c r="AC42" s="284"/>
      <c r="AD42" s="284"/>
      <c r="AE42" s="284"/>
      <c r="AF42" s="284"/>
      <c r="AG42" s="284"/>
      <c r="AH42" s="284"/>
      <c r="AI42" s="284"/>
      <c r="AJ42" s="284"/>
      <c r="AK42" s="284"/>
      <c r="AL42" s="284"/>
    </row>
  </sheetData>
  <sheetProtection algorithmName="SHA-512" hashValue="wMTeX4qhEvmQoJfb2MnFO/6eMRNryJTZCBm1wlFL0iTtjD5OtMcFk/nik1C+0naoN7OpRhaDBrj3UBhfgoveGg==" saltValue="U9E0A3cj+apGuoLcptpjcw==" spinCount="100000" sheet="1" formatCells="0" formatRows="0" insertRows="0" deleteRows="0"/>
  <customSheetViews>
    <customSheetView guid="{A75F8835-BC11-4842-B3E4-C76AE9AA1723}" showPageBreaks="1" showGridLines="0" printArea="1" view="pageBreakPreview">
      <selection activeCell="C28" sqref="C28:AK28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1"/>
      <headerFooter alignWithMargins="0">
        <oddFooter>&amp;L&amp;8PROW 2014-2020_19.2/3/z&amp;R
&amp;8Strona &amp;P z &amp;N</oddFooter>
      </headerFooter>
    </customSheetView>
    <customSheetView guid="{799BC39E-33A7-49D3-B680-85DCC9C10170}" showPageBreaks="1" showGridLines="0" printArea="1" view="pageLayout" topLeftCell="C33">
      <selection activeCell="AP17" sqref="AP17"/>
      <pageMargins left="0.11811023622047245" right="0.11811023622047245" top="0.39370078740157483" bottom="0.39370078740157483" header="0.11811023622047245" footer="0.11811023622047245"/>
      <printOptions horizontalCentered="1"/>
      <pageSetup paperSize="9" scale="95" orientation="portrait" errors="blank" r:id="rId2"/>
      <headerFooter alignWithMargins="0">
        <oddFooter>&amp;L&amp;8PROW 2014-2020_19.2/3.1/r&amp;R
&amp;8Strona &amp;P z &amp;N</oddFooter>
      </headerFooter>
    </customSheetView>
  </customSheetViews>
  <mergeCells count="24">
    <mergeCell ref="A38:AL38"/>
    <mergeCell ref="A40:AL40"/>
    <mergeCell ref="C24:AK24"/>
    <mergeCell ref="C26:AK26"/>
    <mergeCell ref="C28:AK28"/>
    <mergeCell ref="C27:AK27"/>
    <mergeCell ref="A39:S39"/>
    <mergeCell ref="C35:T35"/>
    <mergeCell ref="V31:AK34"/>
    <mergeCell ref="V35:AK35"/>
    <mergeCell ref="C31:T34"/>
    <mergeCell ref="I22:AH22"/>
    <mergeCell ref="C1:R2"/>
    <mergeCell ref="AG1:AK1"/>
    <mergeCell ref="AG2:AK2"/>
    <mergeCell ref="C5:R10"/>
    <mergeCell ref="AH5:AJ5"/>
    <mergeCell ref="AH6:AJ6"/>
    <mergeCell ref="C11:R11"/>
    <mergeCell ref="AA11:AK13"/>
    <mergeCell ref="D14:AK15"/>
    <mergeCell ref="C18:AK18"/>
    <mergeCell ref="C20:AK21"/>
    <mergeCell ref="A3:AL3"/>
  </mergeCells>
  <printOptions horizontalCentered="1"/>
  <pageMargins left="0.11811023622047245" right="0.11811023622047245" top="0.39370078740157483" bottom="0.39370078740157483" header="0.11811023622047245" footer="0.11811023622047245"/>
  <pageSetup paperSize="9" scale="84" orientation="portrait" errors="blank" r:id="rId3"/>
  <headerFooter alignWithMargins="0">
    <oddFooter>&amp;L&amp;8PROW 2014-2020_19.2/5/z&amp;R
&amp;8Strona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577AA9C-72E9-460E-BF47-78F094BB54B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20</vt:i4>
      </vt:variant>
      <vt:variant>
        <vt:lpstr>Zakresy nazwane</vt:lpstr>
      </vt:variant>
      <vt:variant>
        <vt:i4>48</vt:i4>
      </vt:variant>
    </vt:vector>
  </HeadingPairs>
  <TitlesOfParts>
    <vt:vector size="68" baseType="lpstr">
      <vt:lpstr>A</vt:lpstr>
      <vt:lpstr>B_I_II</vt:lpstr>
      <vt:lpstr>B_III</vt:lpstr>
      <vt:lpstr>B_IV</vt:lpstr>
      <vt:lpstr>B_V</vt:lpstr>
      <vt:lpstr>B_VI</vt:lpstr>
      <vt:lpstr>B_VII</vt:lpstr>
      <vt:lpstr>B_VIII</vt:lpstr>
      <vt:lpstr>B_IX</vt:lpstr>
      <vt:lpstr>B_X</vt:lpstr>
      <vt:lpstr>B_X_a</vt:lpstr>
      <vt:lpstr>Zal_B_VII_B3</vt:lpstr>
      <vt:lpstr>Zal_B_VII_B6</vt:lpstr>
      <vt:lpstr>Zal_B_VII_B71</vt:lpstr>
      <vt:lpstr>Arkusz2</vt:lpstr>
      <vt:lpstr>Zal_B_VII_B111</vt:lpstr>
      <vt:lpstr>Zal_B_VII_B112</vt:lpstr>
      <vt:lpstr>Zal_B_VII_B15</vt:lpstr>
      <vt:lpstr>Zal_B_VII_D1.1</vt:lpstr>
      <vt:lpstr>Zal_B_VII_D2</vt:lpstr>
      <vt:lpstr>B_III_tyt_oper</vt:lpstr>
      <vt:lpstr>A!Obszar_wydruku</vt:lpstr>
      <vt:lpstr>B_I_II!Obszar_wydruku</vt:lpstr>
      <vt:lpstr>B_III!Obszar_wydruku</vt:lpstr>
      <vt:lpstr>B_IV!Obszar_wydruku</vt:lpstr>
      <vt:lpstr>B_IX!Obszar_wydruku</vt:lpstr>
      <vt:lpstr>B_V!Obszar_wydruku</vt:lpstr>
      <vt:lpstr>B_VI!Obszar_wydruku</vt:lpstr>
      <vt:lpstr>B_VII!Obszar_wydruku</vt:lpstr>
      <vt:lpstr>B_VIII!Obszar_wydruku</vt:lpstr>
      <vt:lpstr>B_X!Obszar_wydruku</vt:lpstr>
      <vt:lpstr>B_X_a!Obszar_wydruku</vt:lpstr>
      <vt:lpstr>Zal_B_VII_B111!Obszar_wydruku</vt:lpstr>
      <vt:lpstr>Zal_B_VII_B112!Obszar_wydruku</vt:lpstr>
      <vt:lpstr>Zal_B_VII_B15!Obszar_wydruku</vt:lpstr>
      <vt:lpstr>Zal_B_VII_B3!Obszar_wydruku</vt:lpstr>
      <vt:lpstr>Zal_B_VII_B6!Obszar_wydruku</vt:lpstr>
      <vt:lpstr>Zal_B_VII_B71!Obszar_wydruku</vt:lpstr>
      <vt:lpstr>Zal_B_VII_D1.1!Obszar_wydruku</vt:lpstr>
      <vt:lpstr>Zal_B_VII_D2!Obszar_wydruku</vt:lpstr>
      <vt:lpstr>B_V!OsPr192WoPP</vt:lpstr>
      <vt:lpstr>OsPr192WoPP</vt:lpstr>
      <vt:lpstr>Razem_BIV_33_pomoc</vt:lpstr>
      <vt:lpstr>Razem_BIVA9_115</vt:lpstr>
      <vt:lpstr>Razem_BIVA9_125</vt:lpstr>
      <vt:lpstr>Razem_BIVA9_135</vt:lpstr>
      <vt:lpstr>Razem_BIVA9_145</vt:lpstr>
      <vt:lpstr>Razem_BIVA9_155</vt:lpstr>
      <vt:lpstr>RazemBVI</vt:lpstr>
      <vt:lpstr>RazemBVII</vt:lpstr>
      <vt:lpstr>SumaA5</vt:lpstr>
      <vt:lpstr>B_V!SumaABV</vt:lpstr>
      <vt:lpstr>B_V!SumaBBV</vt:lpstr>
      <vt:lpstr>SumaCBV</vt:lpstr>
      <vt:lpstr>SumaDBV</vt:lpstr>
      <vt:lpstr>SumaEBV</vt:lpstr>
      <vt:lpstr>SumaFBV</vt:lpstr>
      <vt:lpstr>SumaGBV</vt:lpstr>
      <vt:lpstr>SumaHBV</vt:lpstr>
      <vt:lpstr>B_V!SumaIBV</vt:lpstr>
      <vt:lpstr>B_V!SumaII_IBV</vt:lpstr>
      <vt:lpstr>B_V!SumaII_IIBV</vt:lpstr>
      <vt:lpstr>B_V!SumaII_IIIBV</vt:lpstr>
      <vt:lpstr>B_V!SumaIIBV</vt:lpstr>
      <vt:lpstr>B_V!SumaIIIBV</vt:lpstr>
      <vt:lpstr>SumaimBV</vt:lpstr>
      <vt:lpstr>B_V!SumaIVBV</vt:lpstr>
      <vt:lpstr>SumaJBV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Wniosek</dc:title>
  <dc:subject>Róznicowanie</dc:subject>
  <dc:creator>Moussa Diakite</dc:creator>
  <cp:lastModifiedBy>Kamil Karasiński</cp:lastModifiedBy>
  <cp:lastPrinted>2023-01-27T07:16:13Z</cp:lastPrinted>
  <dcterms:created xsi:type="dcterms:W3CDTF">2007-12-13T09:58:23Z</dcterms:created>
  <dcterms:modified xsi:type="dcterms:W3CDTF">2023-01-27T08:11:40Z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3fef6be8-a367-47ad-9ee3-b3ed4ee3ce1d</vt:lpwstr>
  </property>
  <property fmtid="{D5CDD505-2E9C-101B-9397-08002B2CF9AE}" pid="3" name="bjSaver">
    <vt:lpwstr>PAA/pyxFupBY0RLKXG1i9PN9qd4zs7ef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